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<sst xmlns="http://schemas.openxmlformats.org/spreadsheetml/2006/main" count="75" uniqueCount="50">
  <si>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Année universitaire 2020/21 (S5)</t>
  </si>
  <si>
    <t>Gestion des projets</t>
  </si>
  <si>
    <t>Prof. S. Maghnouj</t>
  </si>
  <si>
    <t>TD n° 1  (Solution)</t>
  </si>
  <si>
    <t xml:space="preserve">Exercice 1 </t>
  </si>
  <si>
    <t>Résultats d’une étude commerciale et financière d’un projet (en principe cinq ans)</t>
  </si>
  <si>
    <t>Année 1</t>
  </si>
  <si>
    <t>Année 2</t>
  </si>
  <si>
    <t>Année 3</t>
  </si>
  <si>
    <t>Année 4</t>
  </si>
  <si>
    <t>Année 5</t>
  </si>
  <si>
    <t>Désignation comptable</t>
  </si>
  <si>
    <t>Chiffre d’affaires</t>
  </si>
  <si>
    <t>Achats</t>
  </si>
  <si>
    <t>Autres charges externes</t>
  </si>
  <si>
    <t>Charges du personnel</t>
  </si>
  <si>
    <t>Frais financiers</t>
  </si>
  <si>
    <t>Impôts et taxes</t>
  </si>
  <si>
    <t>Amortissements annuels</t>
  </si>
  <si>
    <t>Total des Charges</t>
  </si>
  <si>
    <t>Résultats avant impôts</t>
  </si>
  <si>
    <t>IS</t>
  </si>
  <si>
    <t>Résultat après impôts</t>
  </si>
  <si>
    <t>Cash flow (Résultat + Amort)</t>
  </si>
  <si>
    <t>Exercice 2 </t>
  </si>
  <si>
    <t>Cash flow annuel</t>
  </si>
  <si>
    <t>Projet A</t>
  </si>
  <si>
    <t>Projet B</t>
  </si>
  <si>
    <t>CF de A</t>
  </si>
  <si>
    <t>CF de B</t>
  </si>
  <si>
    <t>Cumulés</t>
  </si>
  <si>
    <t>CF total</t>
  </si>
  <si>
    <t>CF moyen</t>
  </si>
  <si>
    <t>TRC</t>
  </si>
  <si>
    <t>Délai de récupération</t>
  </si>
  <si>
    <t>3 ans</t>
  </si>
  <si>
    <t>2 ans</t>
  </si>
  <si>
    <t>Suivant les 2 critères le projet B est plus rentable que le projet A.</t>
  </si>
  <si>
    <t>Exercice 3</t>
  </si>
  <si>
    <t>Pay back</t>
  </si>
  <si>
    <t>Suivant les 2 critères, il est difficile de décider du projet le plus rentable A ou B.</t>
  </si>
  <si>
    <t>Exercice 4</t>
  </si>
  <si>
    <t>Taux d’intérêt</t>
  </si>
  <si>
    <t>VAN</t>
  </si>
  <si>
    <t>IP</t>
  </si>
  <si>
    <t>TRI</t>
  </si>
  <si>
    <t>Suivant les 2 critères le projet A est plus rentable que le projet B.</t>
  </si>
  <si>
    <t>Exercice 5</t>
  </si>
  <si>
    <t>différence</t>
  </si>
  <si>
    <t>A cause du conflit entre les deux critères, il est nécessaire de calculer le taux pivot (ou d’indifférence)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</si>
</sst>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\ %"/>
    <numFmt numFmtId="167" formatCode="#,##0.00\ [$€-40C];[RED]\-#,##0.00\ [$€-40C]"/>
    <numFmt numFmtId="168" formatCode="#,##0.00"/>
  </numFmts>
  <fonts count="7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color indexed="60"/>
      <name val="Arial"/>
      <family val="1"/>
    </font>
    <font>
      <sz val="13"/>
      <color indexed="10"/>
      <name val="Arial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4" fontId="2" fillId="0" borderId="4" xfId="0" applyFont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Fill="1" applyAlignment="1">
      <alignment horizontal="right"/>
    </xf>
    <xf numFmtId="164" fontId="2" fillId="0" borderId="1" xfId="0" applyFont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82</xdr:row>
      <xdr:rowOff>9525</xdr:rowOff>
    </xdr:from>
    <xdr:to>
      <xdr:col>3</xdr:col>
      <xdr:colOff>361950</xdr:colOff>
      <xdr:row>96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17078325"/>
          <a:ext cx="4829175" cy="2324100"/>
          <a:chOff x="0" y="29764"/>
          <a:chExt cx="8047" cy="5216"/>
        </a:xfrm>
        <a:solidFill>
          <a:srgbClr val="FFFFFF"/>
        </a:solidFill>
      </xdr:grpSpPr>
      <xdr:sp>
        <xdr:nvSpPr>
          <xdr:cNvPr id="2" name="Ligne 2"/>
          <xdr:cNvSpPr>
            <a:spLocks/>
          </xdr:cNvSpPr>
        </xdr:nvSpPr>
        <xdr:spPr>
          <a:xfrm flipV="1">
            <a:off x="1362" y="29764"/>
            <a:ext cx="0" cy="467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gne 3"/>
          <xdr:cNvSpPr>
            <a:spLocks/>
          </xdr:cNvSpPr>
        </xdr:nvSpPr>
        <xdr:spPr>
          <a:xfrm>
            <a:off x="1362" y="34220"/>
            <a:ext cx="634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gne 4"/>
          <xdr:cNvSpPr>
            <a:spLocks/>
          </xdr:cNvSpPr>
        </xdr:nvSpPr>
        <xdr:spPr>
          <a:xfrm>
            <a:off x="1362" y="33677"/>
            <a:ext cx="28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gne 5"/>
          <xdr:cNvSpPr>
            <a:spLocks/>
          </xdr:cNvSpPr>
        </xdr:nvSpPr>
        <xdr:spPr>
          <a:xfrm flipH="1" flipV="1">
            <a:off x="4194" y="30634"/>
            <a:ext cx="12" cy="3646"/>
          </a:xfrm>
          <a:prstGeom prst="line">
            <a:avLst/>
          </a:prstGeom>
          <a:noFill/>
          <a:ln w="1008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orme automatique 6"/>
          <xdr:cNvSpPr>
            <a:spLocks/>
          </xdr:cNvSpPr>
        </xdr:nvSpPr>
        <xdr:spPr>
          <a:xfrm>
            <a:off x="1815" y="30526"/>
            <a:ext cx="5100" cy="3911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orme automatique 7"/>
          <xdr:cNvSpPr>
            <a:spLocks/>
          </xdr:cNvSpPr>
        </xdr:nvSpPr>
        <xdr:spPr>
          <a:xfrm>
            <a:off x="2493" y="30306"/>
            <a:ext cx="4645" cy="4672"/>
          </a:xfrm>
          <a:custGeom>
            <a:pathLst/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8"/>
          <xdr:cNvSpPr txBox="1">
            <a:spLocks noChangeArrowheads="1"/>
          </xdr:cNvSpPr>
        </xdr:nvSpPr>
        <xdr:spPr>
          <a:xfrm>
            <a:off x="7142" y="34132"/>
            <a:ext cx="905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 fLocksText="0">
        <xdr:nvSpPr>
          <xdr:cNvPr id="9" name="Text 9"/>
          <xdr:cNvSpPr txBox="1">
            <a:spLocks noChangeArrowheads="1"/>
          </xdr:cNvSpPr>
        </xdr:nvSpPr>
        <xdr:spPr>
          <a:xfrm>
            <a:off x="4647" y="34351"/>
            <a:ext cx="793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27,1</a:t>
            </a:r>
          </a:p>
        </xdr:txBody>
      </xdr:sp>
      <xdr:sp fLocksText="0">
        <xdr:nvSpPr>
          <xdr:cNvPr id="10" name="Text 10"/>
          <xdr:cNvSpPr txBox="1">
            <a:spLocks noChangeArrowheads="1"/>
          </xdr:cNvSpPr>
        </xdr:nvSpPr>
        <xdr:spPr>
          <a:xfrm>
            <a:off x="3627" y="34220"/>
            <a:ext cx="793" cy="5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solidFill>
                  <a:srgbClr val="CE181E"/>
                </a:solidFill>
                <a:latin typeface="Arial"/>
                <a:ea typeface="Arial"/>
                <a:cs typeface="Arial"/>
              </a:rPr>
              <a:t>19,5</a:t>
            </a:r>
          </a:p>
        </xdr:txBody>
      </xdr:sp>
      <xdr:sp fLocksText="0">
        <xdr:nvSpPr>
          <xdr:cNvPr id="11" name="Text 11"/>
          <xdr:cNvSpPr txBox="1">
            <a:spLocks noChangeArrowheads="1"/>
          </xdr:cNvSpPr>
        </xdr:nvSpPr>
        <xdr:spPr>
          <a:xfrm>
            <a:off x="5782" y="34331"/>
            <a:ext cx="1243" cy="4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28,2</a:t>
            </a:r>
          </a:p>
        </xdr:txBody>
      </xdr:sp>
      <xdr:sp fLocksText="0">
        <xdr:nvSpPr>
          <xdr:cNvPr id="12" name="Text 12"/>
          <xdr:cNvSpPr txBox="1">
            <a:spLocks noChangeArrowheads="1"/>
          </xdr:cNvSpPr>
        </xdr:nvSpPr>
        <xdr:spPr>
          <a:xfrm>
            <a:off x="0" y="31741"/>
            <a:ext cx="2720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57521,33</a:t>
            </a:r>
          </a:p>
        </xdr:txBody>
      </xdr:sp>
      <xdr:sp fLocksText="0">
        <xdr:nvSpPr>
          <xdr:cNvPr id="13" name="Text 13"/>
          <xdr:cNvSpPr txBox="1">
            <a:spLocks noChangeArrowheads="1"/>
          </xdr:cNvSpPr>
        </xdr:nvSpPr>
        <xdr:spPr>
          <a:xfrm>
            <a:off x="2835" y="34220"/>
            <a:ext cx="1243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12</a:t>
            </a:r>
          </a:p>
        </xdr:txBody>
      </xdr:sp>
      <xdr:sp>
        <xdr:nvSpPr>
          <xdr:cNvPr id="14" name="Ligne 14"/>
          <xdr:cNvSpPr>
            <a:spLocks/>
          </xdr:cNvSpPr>
        </xdr:nvSpPr>
        <xdr:spPr>
          <a:xfrm flipV="1">
            <a:off x="2947" y="30852"/>
            <a:ext cx="0" cy="347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gne 15"/>
          <xdr:cNvSpPr>
            <a:spLocks/>
          </xdr:cNvSpPr>
        </xdr:nvSpPr>
        <xdr:spPr>
          <a:xfrm>
            <a:off x="1362" y="32699"/>
            <a:ext cx="15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gne 16"/>
          <xdr:cNvSpPr>
            <a:spLocks/>
          </xdr:cNvSpPr>
        </xdr:nvSpPr>
        <xdr:spPr>
          <a:xfrm>
            <a:off x="1362" y="31939"/>
            <a:ext cx="15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7" name="Text 17"/>
          <xdr:cNvSpPr txBox="1">
            <a:spLocks noChangeArrowheads="1"/>
          </xdr:cNvSpPr>
        </xdr:nvSpPr>
        <xdr:spPr>
          <a:xfrm>
            <a:off x="565" y="30132"/>
            <a:ext cx="1018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VAN</a:t>
            </a:r>
          </a:p>
        </xdr:txBody>
      </xdr:sp>
      <xdr:sp fLocksText="0">
        <xdr:nvSpPr>
          <xdr:cNvPr id="18" name="Text 18"/>
          <xdr:cNvSpPr txBox="1">
            <a:spLocks noChangeArrowheads="1"/>
          </xdr:cNvSpPr>
        </xdr:nvSpPr>
        <xdr:spPr>
          <a:xfrm>
            <a:off x="0" y="32482"/>
            <a:ext cx="1471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53480,69</a:t>
            </a:r>
          </a:p>
        </xdr:txBody>
      </xdr:sp>
      <xdr:sp fLocksText="0">
        <xdr:nvSpPr>
          <xdr:cNvPr id="19" name="Text 19"/>
          <xdr:cNvSpPr txBox="1">
            <a:spLocks noChangeArrowheads="1"/>
          </xdr:cNvSpPr>
        </xdr:nvSpPr>
        <xdr:spPr>
          <a:xfrm>
            <a:off x="0" y="33480"/>
            <a:ext cx="1471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24947,35</a:t>
            </a:r>
          </a:p>
        </xdr:txBody>
      </xdr:sp>
      <xdr:sp fLocksText="0">
        <xdr:nvSpPr>
          <xdr:cNvPr id="20" name="Text 20"/>
          <xdr:cNvSpPr txBox="1">
            <a:spLocks noChangeArrowheads="1"/>
          </xdr:cNvSpPr>
        </xdr:nvSpPr>
        <xdr:spPr>
          <a:xfrm>
            <a:off x="1473" y="32808"/>
            <a:ext cx="1358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Projet A</a:t>
            </a:r>
          </a:p>
        </xdr:txBody>
      </xdr:sp>
      <xdr:sp fLocksText="0">
        <xdr:nvSpPr>
          <xdr:cNvPr id="21" name="Text 21"/>
          <xdr:cNvSpPr txBox="1">
            <a:spLocks noChangeArrowheads="1"/>
          </xdr:cNvSpPr>
        </xdr:nvSpPr>
        <xdr:spPr>
          <a:xfrm>
            <a:off x="5327" y="32937"/>
            <a:ext cx="1358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Projet B</a:t>
            </a:r>
          </a:p>
        </xdr:txBody>
      </xdr:sp>
      <xdr:sp fLocksText="0">
        <xdr:nvSpPr>
          <xdr:cNvPr id="22" name="Text 22"/>
          <xdr:cNvSpPr txBox="1">
            <a:spLocks noChangeArrowheads="1"/>
          </xdr:cNvSpPr>
        </xdr:nvSpPr>
        <xdr:spPr>
          <a:xfrm>
            <a:off x="795" y="34113"/>
            <a:ext cx="678" cy="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0</a:t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76200</xdr:colOff>
      <xdr:row>3</xdr:row>
      <xdr:rowOff>19050</xdr:rowOff>
    </xdr:to>
    <xdr:pic>
      <xdr:nvPicPr>
        <xdr:cNvPr id="2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79" zoomScaleNormal="79" workbookViewId="0" topLeftCell="A1">
      <selection activeCell="M84" sqref="M84"/>
    </sheetView>
  </sheetViews>
  <sheetFormatPr defaultColWidth="10.28125" defaultRowHeight="12.75"/>
  <cols>
    <col min="1" max="1" width="36.421875" style="1" customWidth="1"/>
    <col min="2" max="6" width="15.28125" style="2" customWidth="1"/>
    <col min="7" max="16384" width="11.421875" style="1" customWidth="1"/>
  </cols>
  <sheetData>
    <row r="1" spans="1:6" ht="16.5">
      <c r="A1" s="3"/>
      <c r="B1" s="4"/>
      <c r="C1"/>
      <c r="D1"/>
      <c r="E1"/>
      <c r="F1"/>
    </row>
    <row r="2" spans="1:6" ht="16.5">
      <c r="A2" s="3"/>
      <c r="B2" s="4"/>
      <c r="C2"/>
      <c r="D2"/>
      <c r="E2"/>
      <c r="F2"/>
    </row>
    <row r="3" spans="1:6" ht="16.5">
      <c r="A3" s="3"/>
      <c r="B3" s="4"/>
      <c r="C3"/>
      <c r="D3"/>
      <c r="E3"/>
      <c r="F3"/>
    </row>
    <row r="4" spans="1:6" ht="16.5">
      <c r="A4" s="3"/>
      <c r="B4" s="4"/>
      <c r="C4"/>
      <c r="D4" s="5" t="s">
        <v>0</v>
      </c>
      <c r="E4"/>
      <c r="F4"/>
    </row>
    <row r="5" spans="1:6" ht="16.5">
      <c r="A5" s="5" t="s">
        <v>1</v>
      </c>
      <c r="B5" s="4"/>
      <c r="C5"/>
      <c r="D5"/>
      <c r="E5"/>
      <c r="F5"/>
    </row>
    <row r="6" spans="1:6" ht="16.5">
      <c r="A6" s="3"/>
      <c r="B6" s="4"/>
      <c r="C6"/>
      <c r="D6" s="5" t="s">
        <v>2</v>
      </c>
      <c r="E6"/>
      <c r="F6"/>
    </row>
    <row r="7" spans="1:6" ht="16.5">
      <c r="A7" s="3"/>
      <c r="B7" s="5" t="s">
        <v>3</v>
      </c>
      <c r="C7"/>
      <c r="D7"/>
      <c r="E7"/>
      <c r="F7"/>
    </row>
    <row r="8" spans="1:6" ht="16.5">
      <c r="A8" s="3" t="s">
        <v>4</v>
      </c>
      <c r="B8" s="4"/>
      <c r="C8" s="4"/>
      <c r="D8" s="4"/>
      <c r="E8" s="4"/>
      <c r="F8" s="4"/>
    </row>
    <row r="9" spans="1:6" ht="16.5">
      <c r="A9" s="3" t="s">
        <v>5</v>
      </c>
      <c r="B9" s="6"/>
      <c r="C9" s="6"/>
      <c r="D9" s="6"/>
      <c r="E9" s="6"/>
      <c r="F9" s="7"/>
    </row>
    <row r="10" spans="1:6" ht="16.5">
      <c r="A10" s="8"/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</row>
    <row r="11" spans="1:6" ht="16.5">
      <c r="A11" s="10" t="s">
        <v>11</v>
      </c>
      <c r="B11" s="11"/>
      <c r="C11" s="11"/>
      <c r="D11" s="11"/>
      <c r="E11" s="11"/>
      <c r="F11" s="11"/>
    </row>
    <row r="12" spans="1:6" ht="16.5">
      <c r="A12" s="12" t="s">
        <v>12</v>
      </c>
      <c r="B12" s="11">
        <v>1000000</v>
      </c>
      <c r="C12" s="11">
        <v>1250000</v>
      </c>
      <c r="D12" s="11">
        <v>1500000</v>
      </c>
      <c r="E12" s="11">
        <v>2200000</v>
      </c>
      <c r="F12" s="11">
        <v>2600000</v>
      </c>
    </row>
    <row r="13" spans="1:6" ht="16.5">
      <c r="A13" s="12" t="s">
        <v>13</v>
      </c>
      <c r="B13" s="11">
        <v>600000</v>
      </c>
      <c r="C13" s="11">
        <v>700000</v>
      </c>
      <c r="D13" s="11">
        <v>800000</v>
      </c>
      <c r="E13" s="11">
        <v>820000</v>
      </c>
      <c r="F13" s="11">
        <v>830000</v>
      </c>
    </row>
    <row r="14" spans="1:6" ht="16.5">
      <c r="A14" s="12" t="s">
        <v>14</v>
      </c>
      <c r="B14" s="11">
        <v>250000</v>
      </c>
      <c r="C14" s="11">
        <v>300000</v>
      </c>
      <c r="D14" s="11">
        <v>350000</v>
      </c>
      <c r="E14" s="11">
        <v>360000</v>
      </c>
      <c r="F14" s="11">
        <v>370000</v>
      </c>
    </row>
    <row r="15" spans="1:6" ht="16.5">
      <c r="A15" s="12" t="s">
        <v>15</v>
      </c>
      <c r="B15" s="11">
        <v>130000</v>
      </c>
      <c r="C15" s="11">
        <v>130000</v>
      </c>
      <c r="D15" s="11">
        <v>200000</v>
      </c>
      <c r="E15" s="11">
        <v>220000</v>
      </c>
      <c r="F15" s="11">
        <v>230000</v>
      </c>
    </row>
    <row r="16" spans="1:6" ht="16.5">
      <c r="A16" s="12" t="s">
        <v>16</v>
      </c>
      <c r="B16" s="11">
        <v>60000</v>
      </c>
      <c r="C16" s="11">
        <v>60000</v>
      </c>
      <c r="D16" s="11">
        <v>60000</v>
      </c>
      <c r="E16" s="11">
        <v>60000</v>
      </c>
      <c r="F16" s="11">
        <v>60000</v>
      </c>
    </row>
    <row r="17" spans="1:6" ht="16.5">
      <c r="A17" s="12" t="s">
        <v>17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</row>
    <row r="18" spans="1:6" ht="16.5">
      <c r="A18" s="12" t="s">
        <v>18</v>
      </c>
      <c r="B18" s="11">
        <v>80000</v>
      </c>
      <c r="C18" s="11">
        <v>80000</v>
      </c>
      <c r="D18" s="11">
        <v>80000</v>
      </c>
      <c r="E18" s="11">
        <v>80000</v>
      </c>
      <c r="F18" s="11">
        <v>80000</v>
      </c>
    </row>
    <row r="19" spans="1:6" ht="16.5">
      <c r="A19" s="10" t="s">
        <v>19</v>
      </c>
      <c r="B19" s="13">
        <f>SUM(B13:B18)</f>
        <v>1120000</v>
      </c>
      <c r="C19" s="13">
        <f>SUM(C13:C18)</f>
        <v>1270000</v>
      </c>
      <c r="D19" s="13">
        <f>SUM(D13:D18)</f>
        <v>1490000</v>
      </c>
      <c r="E19" s="13">
        <f>SUM(E13:E18)</f>
        <v>1540000</v>
      </c>
      <c r="F19" s="13">
        <f>SUM(F13:F18)</f>
        <v>1570000</v>
      </c>
    </row>
    <row r="20" spans="1:6" ht="16.5">
      <c r="A20" s="12" t="s">
        <v>20</v>
      </c>
      <c r="B20" s="13">
        <f>B12-B19</f>
        <v>-120000</v>
      </c>
      <c r="C20" s="13">
        <f>C12-C19</f>
        <v>-20000</v>
      </c>
      <c r="D20" s="13">
        <f>D12-D19</f>
        <v>10000</v>
      </c>
      <c r="E20" s="13">
        <f>E12-E19</f>
        <v>660000</v>
      </c>
      <c r="F20" s="13">
        <f>F12-F19</f>
        <v>1030000</v>
      </c>
    </row>
    <row r="21" spans="1:6" ht="16.5">
      <c r="A21" s="12" t="s">
        <v>21</v>
      </c>
      <c r="B21" s="13">
        <v>0</v>
      </c>
      <c r="C21" s="13">
        <v>0</v>
      </c>
      <c r="D21" s="13">
        <v>0</v>
      </c>
      <c r="E21" s="13">
        <f>0.2*E20</f>
        <v>132000</v>
      </c>
      <c r="F21" s="13">
        <f>0.31*F20</f>
        <v>319300</v>
      </c>
    </row>
    <row r="22" spans="1:6" ht="16.5">
      <c r="A22" s="12" t="s">
        <v>22</v>
      </c>
      <c r="B22" s="13">
        <f>B20-B21</f>
        <v>-120000</v>
      </c>
      <c r="C22" s="13">
        <f>C20-C21</f>
        <v>-20000</v>
      </c>
      <c r="D22" s="13">
        <f>D20-D21</f>
        <v>10000</v>
      </c>
      <c r="E22" s="13">
        <f>E20-E21</f>
        <v>528000</v>
      </c>
      <c r="F22" s="13">
        <f>F20-F21</f>
        <v>710700</v>
      </c>
    </row>
    <row r="23" spans="1:6" s="3" customFormat="1" ht="16.5">
      <c r="A23" s="10" t="s">
        <v>23</v>
      </c>
      <c r="B23" s="14">
        <f>B22+B18</f>
        <v>-40000</v>
      </c>
      <c r="C23" s="14">
        <f>C22+C18</f>
        <v>60000</v>
      </c>
      <c r="D23" s="14">
        <f>D22+D18</f>
        <v>90000</v>
      </c>
      <c r="E23" s="14">
        <f>E22+E18</f>
        <v>608000</v>
      </c>
      <c r="F23" s="14">
        <f>F22+F18</f>
        <v>790700</v>
      </c>
    </row>
    <row r="24" ht="16.5"/>
    <row r="25" spans="1:3" ht="16.5">
      <c r="A25" s="3" t="s">
        <v>24</v>
      </c>
      <c r="B25" s="4"/>
      <c r="C25" s="4"/>
    </row>
    <row r="26" spans="1:5" ht="16.5">
      <c r="A26" s="10" t="s">
        <v>25</v>
      </c>
      <c r="B26" s="15" t="s">
        <v>26</v>
      </c>
      <c r="C26" s="15" t="s">
        <v>27</v>
      </c>
      <c r="D26" s="16" t="s">
        <v>28</v>
      </c>
      <c r="E26" s="16" t="s">
        <v>29</v>
      </c>
    </row>
    <row r="27" spans="1:5" ht="16.5">
      <c r="A27" s="12">
        <v>0</v>
      </c>
      <c r="B27" s="11">
        <v>-150000</v>
      </c>
      <c r="C27" s="11">
        <v>-150000</v>
      </c>
      <c r="D27" s="17" t="s">
        <v>30</v>
      </c>
      <c r="E27" s="17" t="s">
        <v>30</v>
      </c>
    </row>
    <row r="28" spans="1:5" ht="16.5">
      <c r="A28" s="12">
        <v>1</v>
      </c>
      <c r="B28" s="11">
        <v>70000</v>
      </c>
      <c r="C28" s="11">
        <v>70000</v>
      </c>
      <c r="D28" s="13">
        <f>B28</f>
        <v>70000</v>
      </c>
      <c r="E28" s="13">
        <f>C28</f>
        <v>70000</v>
      </c>
    </row>
    <row r="29" spans="1:5" ht="16.5">
      <c r="A29" s="12">
        <v>2</v>
      </c>
      <c r="B29" s="11">
        <v>70000</v>
      </c>
      <c r="C29" s="11">
        <v>80000</v>
      </c>
      <c r="D29" s="13">
        <f aca="true" t="shared" si="0" ref="D29:D32">D28+B29</f>
        <v>140000</v>
      </c>
      <c r="E29" s="14">
        <f aca="true" t="shared" si="1" ref="E29:E32">E28+C29</f>
        <v>150000</v>
      </c>
    </row>
    <row r="30" spans="1:5" ht="16.5">
      <c r="A30" s="12">
        <v>3</v>
      </c>
      <c r="B30" s="11">
        <v>60000</v>
      </c>
      <c r="C30" s="11">
        <v>70000</v>
      </c>
      <c r="D30" s="14">
        <f t="shared" si="0"/>
        <v>200000</v>
      </c>
      <c r="E30" s="13">
        <f t="shared" si="1"/>
        <v>220000</v>
      </c>
    </row>
    <row r="31" spans="1:5" ht="16.5">
      <c r="A31" s="12">
        <v>4</v>
      </c>
      <c r="B31" s="11">
        <v>50000</v>
      </c>
      <c r="C31" s="11">
        <v>60000</v>
      </c>
      <c r="D31" s="13">
        <f t="shared" si="0"/>
        <v>250000</v>
      </c>
      <c r="E31" s="13">
        <f t="shared" si="1"/>
        <v>280000</v>
      </c>
    </row>
    <row r="32" spans="1:5" ht="16.5">
      <c r="A32" s="12">
        <v>5</v>
      </c>
      <c r="B32" s="11">
        <v>50000</v>
      </c>
      <c r="C32" s="11">
        <v>50000</v>
      </c>
      <c r="D32" s="13">
        <f t="shared" si="0"/>
        <v>300000</v>
      </c>
      <c r="E32" s="13">
        <f t="shared" si="1"/>
        <v>330000</v>
      </c>
    </row>
    <row r="33" spans="1:5" ht="16.5">
      <c r="A33" s="18" t="s">
        <v>31</v>
      </c>
      <c r="B33" s="11">
        <f>SUM(B28:B32)</f>
        <v>300000</v>
      </c>
      <c r="C33" s="11">
        <f>SUM(C28:C32)</f>
        <v>330000</v>
      </c>
      <c r="D33" s="13"/>
      <c r="E33" s="13"/>
    </row>
    <row r="34" spans="1:5" ht="16.5">
      <c r="A34" s="18" t="s">
        <v>32</v>
      </c>
      <c r="B34" s="11">
        <f>B33/5</f>
        <v>60000</v>
      </c>
      <c r="C34" s="11">
        <f>C33/5</f>
        <v>66000</v>
      </c>
      <c r="D34" s="13"/>
      <c r="E34" s="13"/>
    </row>
    <row r="35" spans="1:5" ht="16.5">
      <c r="A35" s="18" t="s">
        <v>33</v>
      </c>
      <c r="B35" s="19">
        <f>B34/150000</f>
        <v>0.4</v>
      </c>
      <c r="C35" s="20">
        <f>C34/150000</f>
        <v>0.44</v>
      </c>
      <c r="D35" s="13"/>
      <c r="E35" s="13"/>
    </row>
    <row r="36" spans="1:5" ht="16.5">
      <c r="A36" s="18" t="s">
        <v>34</v>
      </c>
      <c r="B36" s="9"/>
      <c r="C36" s="9"/>
      <c r="D36" s="9" t="s">
        <v>35</v>
      </c>
      <c r="E36" s="21" t="s">
        <v>36</v>
      </c>
    </row>
    <row r="37" spans="1:5" ht="16.5">
      <c r="A37" s="22" t="s">
        <v>37</v>
      </c>
      <c r="B37" s="23"/>
      <c r="C37" s="23"/>
      <c r="D37" s="23"/>
      <c r="E37" s="24"/>
    </row>
    <row r="38" ht="16.5"/>
    <row r="39" spans="1:5" s="1" customFormat="1" ht="16.5">
      <c r="A39" s="3" t="s">
        <v>38</v>
      </c>
      <c r="B39" s="4"/>
      <c r="C39" s="4"/>
      <c r="E39" s="2"/>
    </row>
    <row r="40" spans="1:5" s="1" customFormat="1" ht="16.5">
      <c r="A40" s="10" t="s">
        <v>25</v>
      </c>
      <c r="B40" s="15" t="s">
        <v>26</v>
      </c>
      <c r="C40" s="15" t="s">
        <v>27</v>
      </c>
      <c r="D40" s="16" t="s">
        <v>28</v>
      </c>
      <c r="E40" s="16" t="s">
        <v>29</v>
      </c>
    </row>
    <row r="41" spans="1:5" s="1" customFormat="1" ht="16.5">
      <c r="A41" s="12">
        <v>0</v>
      </c>
      <c r="B41" s="11">
        <v>-150000</v>
      </c>
      <c r="C41" s="11">
        <v>-150000</v>
      </c>
      <c r="D41" s="17" t="s">
        <v>30</v>
      </c>
      <c r="E41" s="17" t="s">
        <v>30</v>
      </c>
    </row>
    <row r="42" spans="1:5" s="1" customFormat="1" ht="16.5">
      <c r="A42" s="12">
        <v>1</v>
      </c>
      <c r="B42" s="11">
        <v>60000</v>
      </c>
      <c r="C42" s="11">
        <v>80000</v>
      </c>
      <c r="D42" s="13">
        <f>B42</f>
        <v>60000</v>
      </c>
      <c r="E42" s="13">
        <f>C42</f>
        <v>80000</v>
      </c>
    </row>
    <row r="43" spans="1:5" s="1" customFormat="1" ht="16.5">
      <c r="A43" s="12">
        <v>2</v>
      </c>
      <c r="B43" s="11">
        <v>65000</v>
      </c>
      <c r="C43" s="11">
        <v>70000</v>
      </c>
      <c r="D43" s="13">
        <f aca="true" t="shared" si="2" ref="D43:D46">D42+B43</f>
        <v>125000</v>
      </c>
      <c r="E43" s="14">
        <f aca="true" t="shared" si="3" ref="E43:E46">E42+C43</f>
        <v>150000</v>
      </c>
    </row>
    <row r="44" spans="1:5" s="1" customFormat="1" ht="16.5">
      <c r="A44" s="12">
        <v>3</v>
      </c>
      <c r="B44" s="11">
        <v>55000</v>
      </c>
      <c r="C44" s="11">
        <v>40000</v>
      </c>
      <c r="D44" s="14">
        <f t="shared" si="2"/>
        <v>180000</v>
      </c>
      <c r="E44" s="13">
        <f t="shared" si="3"/>
        <v>190000</v>
      </c>
    </row>
    <row r="45" spans="1:5" s="1" customFormat="1" ht="16.5">
      <c r="A45" s="12">
        <v>4</v>
      </c>
      <c r="B45" s="11">
        <v>60000</v>
      </c>
      <c r="C45" s="11">
        <v>35000</v>
      </c>
      <c r="D45" s="13">
        <f t="shared" si="2"/>
        <v>240000</v>
      </c>
      <c r="E45" s="13">
        <f t="shared" si="3"/>
        <v>225000</v>
      </c>
    </row>
    <row r="46" spans="1:5" s="1" customFormat="1" ht="16.5">
      <c r="A46" s="12">
        <v>5</v>
      </c>
      <c r="B46" s="11">
        <v>60000</v>
      </c>
      <c r="C46" s="11">
        <v>45000</v>
      </c>
      <c r="D46" s="13">
        <f t="shared" si="2"/>
        <v>300000</v>
      </c>
      <c r="E46" s="13">
        <f t="shared" si="3"/>
        <v>270000</v>
      </c>
    </row>
    <row r="47" spans="1:5" ht="16.5">
      <c r="A47" s="12" t="s">
        <v>31</v>
      </c>
      <c r="B47" s="13">
        <f>SUM(B42:B46)</f>
        <v>300000</v>
      </c>
      <c r="C47" s="13">
        <f>SUM(C42:C46)</f>
        <v>270000</v>
      </c>
      <c r="D47" s="13"/>
      <c r="E47" s="13"/>
    </row>
    <row r="48" spans="1:5" ht="16.5">
      <c r="A48" s="12" t="s">
        <v>32</v>
      </c>
      <c r="B48" s="13">
        <f>B47/5</f>
        <v>60000</v>
      </c>
      <c r="C48" s="13">
        <f>C47/5</f>
        <v>54000</v>
      </c>
      <c r="D48" s="13"/>
      <c r="E48" s="13"/>
    </row>
    <row r="49" spans="1:5" ht="16.5">
      <c r="A49" s="12" t="s">
        <v>33</v>
      </c>
      <c r="B49" s="25">
        <f>B48/150000</f>
        <v>0.4</v>
      </c>
      <c r="C49" s="26">
        <f>C48/150000</f>
        <v>0.36</v>
      </c>
      <c r="D49" s="26"/>
      <c r="E49" s="13"/>
    </row>
    <row r="50" spans="1:6" s="28" customFormat="1" ht="16.5">
      <c r="A50" s="18" t="s">
        <v>39</v>
      </c>
      <c r="B50" s="9"/>
      <c r="C50" s="9"/>
      <c r="D50" s="9" t="s">
        <v>35</v>
      </c>
      <c r="E50" s="21" t="s">
        <v>36</v>
      </c>
      <c r="F50" s="27"/>
    </row>
    <row r="51" spans="1:5" ht="16.5">
      <c r="A51" s="22" t="s">
        <v>40</v>
      </c>
      <c r="B51" s="23"/>
      <c r="C51" s="23"/>
      <c r="D51" s="23"/>
      <c r="E51" s="24"/>
    </row>
    <row r="52" ht="16.5"/>
    <row r="53" spans="1:3" ht="16.5">
      <c r="A53" s="3" t="s">
        <v>41</v>
      </c>
      <c r="B53" s="29"/>
      <c r="C53" s="29"/>
    </row>
    <row r="54" spans="1:3" ht="16.5">
      <c r="A54" s="30" t="s">
        <v>42</v>
      </c>
      <c r="B54" s="15">
        <v>0.12</v>
      </c>
      <c r="C54" s="15">
        <v>0.12</v>
      </c>
    </row>
    <row r="55" spans="1:3" ht="16.5">
      <c r="A55" s="10" t="s">
        <v>25</v>
      </c>
      <c r="B55" s="15" t="s">
        <v>26</v>
      </c>
      <c r="C55" s="15" t="s">
        <v>27</v>
      </c>
    </row>
    <row r="56" spans="1:3" ht="16.5">
      <c r="A56" s="12">
        <v>0</v>
      </c>
      <c r="B56" s="11">
        <v>-150000</v>
      </c>
      <c r="C56" s="11">
        <v>-150000</v>
      </c>
    </row>
    <row r="57" spans="1:3" ht="16.5">
      <c r="A57" s="12">
        <v>1</v>
      </c>
      <c r="B57" s="11">
        <v>80000</v>
      </c>
      <c r="C57" s="11">
        <v>75000</v>
      </c>
    </row>
    <row r="58" spans="1:3" ht="16.5">
      <c r="A58" s="12">
        <v>2</v>
      </c>
      <c r="B58" s="11">
        <v>75000</v>
      </c>
      <c r="C58" s="11">
        <v>70000</v>
      </c>
    </row>
    <row r="59" spans="1:3" ht="16.5">
      <c r="A59" s="12">
        <v>3</v>
      </c>
      <c r="B59" s="11">
        <v>65000</v>
      </c>
      <c r="C59" s="11">
        <v>60000</v>
      </c>
    </row>
    <row r="60" spans="1:3" ht="16.5">
      <c r="A60" s="12">
        <v>4</v>
      </c>
      <c r="B60" s="11">
        <v>55000</v>
      </c>
      <c r="C60" s="11">
        <v>55000</v>
      </c>
    </row>
    <row r="61" spans="1:3" ht="16.5">
      <c r="A61" s="12">
        <v>5</v>
      </c>
      <c r="B61" s="11">
        <v>45000</v>
      </c>
      <c r="C61" s="11">
        <v>50000</v>
      </c>
    </row>
    <row r="62" spans="1:3" ht="16.5">
      <c r="A62" s="10" t="s">
        <v>43</v>
      </c>
      <c r="B62" s="15">
        <f>-150000+NPV(B54,B57,B58,B59,B60,B61)</f>
        <v>87971.53117237231</v>
      </c>
      <c r="C62" s="11">
        <f>-150000+NPV(C54,C57,C58,C59,C60,C61)</f>
        <v>78799.50910985746</v>
      </c>
    </row>
    <row r="63" spans="1:3" ht="16.5">
      <c r="A63" s="10" t="s">
        <v>44</v>
      </c>
      <c r="B63" s="15">
        <f>1+(87971.53/150000)</f>
        <v>1.5864768666666667</v>
      </c>
      <c r="C63" s="11">
        <f>1+(78799.51/150000)</f>
        <v>1.5253300666666667</v>
      </c>
    </row>
    <row r="64" spans="1:3" ht="16.5">
      <c r="A64" s="10" t="s">
        <v>45</v>
      </c>
      <c r="B64" s="31">
        <f>IRR(B56:B61)</f>
        <v>0.36398666271052693</v>
      </c>
      <c r="C64" s="32">
        <f>IRR(C56:C61)</f>
        <v>0.334138831717787</v>
      </c>
    </row>
    <row r="65" ht="16.5">
      <c r="A65" s="22" t="s">
        <v>46</v>
      </c>
    </row>
    <row r="66" ht="16.5"/>
    <row r="67" spans="1:3" s="1" customFormat="1" ht="16.5">
      <c r="A67" s="3" t="s">
        <v>47</v>
      </c>
      <c r="B67" s="4"/>
      <c r="C67" s="4"/>
    </row>
    <row r="68" spans="1:6" ht="16.5">
      <c r="A68" s="30" t="s">
        <v>42</v>
      </c>
      <c r="B68" s="15">
        <v>0.12</v>
      </c>
      <c r="C68" s="15">
        <v>0.12</v>
      </c>
      <c r="D68" s="1" t="s">
        <v>48</v>
      </c>
      <c r="E68" s="1">
        <v>0.195259650513313</v>
      </c>
      <c r="F68" s="1">
        <v>0.195259650513313</v>
      </c>
    </row>
    <row r="69" spans="1:6" s="1" customFormat="1" ht="16.5">
      <c r="A69" s="10" t="s">
        <v>25</v>
      </c>
      <c r="B69" s="15" t="s">
        <v>26</v>
      </c>
      <c r="C69" s="15" t="s">
        <v>27</v>
      </c>
      <c r="E69" s="15" t="s">
        <v>26</v>
      </c>
      <c r="F69" s="15" t="s">
        <v>27</v>
      </c>
    </row>
    <row r="70" spans="1:6" ht="16.5">
      <c r="A70" s="12">
        <v>0</v>
      </c>
      <c r="B70" s="11">
        <v>-150000</v>
      </c>
      <c r="C70" s="11">
        <v>-150000</v>
      </c>
      <c r="D70" s="1">
        <f aca="true" t="shared" si="4" ref="D70:D75">B70-C70</f>
        <v>0</v>
      </c>
      <c r="E70" s="11">
        <v>-150000</v>
      </c>
      <c r="F70" s="11">
        <v>-150000</v>
      </c>
    </row>
    <row r="71" spans="1:6" ht="16.5">
      <c r="A71" s="12">
        <v>1</v>
      </c>
      <c r="B71" s="11">
        <v>60000</v>
      </c>
      <c r="C71" s="11">
        <v>80000</v>
      </c>
      <c r="D71" s="1">
        <f t="shared" si="4"/>
        <v>-20000</v>
      </c>
      <c r="E71" s="11">
        <v>60000</v>
      </c>
      <c r="F71" s="11">
        <v>80000</v>
      </c>
    </row>
    <row r="72" spans="1:6" ht="16.5">
      <c r="A72" s="12">
        <v>2</v>
      </c>
      <c r="B72" s="11">
        <v>65000</v>
      </c>
      <c r="C72" s="11">
        <v>70000</v>
      </c>
      <c r="D72" s="1">
        <f t="shared" si="4"/>
        <v>-5000</v>
      </c>
      <c r="E72" s="11">
        <v>65000</v>
      </c>
      <c r="F72" s="11">
        <v>70000</v>
      </c>
    </row>
    <row r="73" spans="1:6" ht="16.5">
      <c r="A73" s="12">
        <v>3</v>
      </c>
      <c r="B73" s="11">
        <v>55000</v>
      </c>
      <c r="C73" s="11">
        <v>40000</v>
      </c>
      <c r="D73" s="1">
        <f t="shared" si="4"/>
        <v>15000</v>
      </c>
      <c r="E73" s="11">
        <v>55000</v>
      </c>
      <c r="F73" s="11">
        <v>40000</v>
      </c>
    </row>
    <row r="74" spans="1:6" ht="16.5">
      <c r="A74" s="12">
        <v>4</v>
      </c>
      <c r="B74" s="11">
        <v>50000</v>
      </c>
      <c r="C74" s="11">
        <v>35000</v>
      </c>
      <c r="D74" s="1">
        <f t="shared" si="4"/>
        <v>15000</v>
      </c>
      <c r="E74" s="11">
        <v>50000</v>
      </c>
      <c r="F74" s="11">
        <v>35000</v>
      </c>
    </row>
    <row r="75" spans="1:6" ht="16.5">
      <c r="A75" s="12">
        <v>5</v>
      </c>
      <c r="B75" s="11">
        <v>55000</v>
      </c>
      <c r="C75" s="11">
        <v>45000</v>
      </c>
      <c r="D75" s="1">
        <f t="shared" si="4"/>
        <v>10000</v>
      </c>
      <c r="E75" s="11">
        <v>55000</v>
      </c>
      <c r="F75" s="11">
        <v>45000</v>
      </c>
    </row>
    <row r="76" spans="1:6" s="1" customFormat="1" ht="16.5">
      <c r="A76" s="10" t="s">
        <v>43</v>
      </c>
      <c r="B76" s="15">
        <f>-150000+NPV(B68,B71,B72,B73,B74,B75)</f>
        <v>57521.325226746965</v>
      </c>
      <c r="C76" s="11">
        <f>-150000+NPV(C68,C71,C72,C73,C74,C75)</f>
        <v>53480.694021185336</v>
      </c>
      <c r="E76" s="33">
        <f>-150000+NPV(E68,E71,E72,E73,E74,E75)</f>
        <v>24947.35110762855</v>
      </c>
      <c r="F76" s="33">
        <f>-150000+NPV(F68,F71,F72,F73,F74,F75)</f>
        <v>24947.35110762855</v>
      </c>
    </row>
    <row r="77" spans="1:4" s="1" customFormat="1" ht="16.5">
      <c r="A77" s="10" t="s">
        <v>44</v>
      </c>
      <c r="B77" s="15">
        <f>1+(57521.33/150000)</f>
        <v>1.3834755333333333</v>
      </c>
      <c r="C77" s="11">
        <f>1+(53480.69/150000)</f>
        <v>1.3565379333333334</v>
      </c>
      <c r="D77" s="19"/>
    </row>
    <row r="78" spans="1:4" s="1" customFormat="1" ht="16.5">
      <c r="A78" s="10" t="s">
        <v>45</v>
      </c>
      <c r="B78" s="32">
        <f>IRR(B70:B75)</f>
        <v>0.27090430773598917</v>
      </c>
      <c r="C78" s="31">
        <f>IRR(C70:C75)</f>
        <v>0.2817227958117548</v>
      </c>
      <c r="D78" s="34">
        <f>IRR(D70:D75)</f>
        <v>0.19525965051331276</v>
      </c>
    </row>
    <row r="79" spans="1:4" s="1" customFormat="1" ht="16.5">
      <c r="A79" s="3"/>
      <c r="B79" s="7"/>
      <c r="C79" s="7"/>
      <c r="D79" s="1">
        <v>0.19525965051331276</v>
      </c>
    </row>
    <row r="80" spans="1:6" s="35" customFormat="1" ht="15">
      <c r="A80" s="35" t="s">
        <v>49</v>
      </c>
      <c r="B80" s="36"/>
      <c r="C80" s="36"/>
      <c r="D80" s="36"/>
      <c r="E80" s="36"/>
      <c r="F80" s="3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5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2021-02-01T18:09:22Z</dcterms:created>
  <dcterms:modified xsi:type="dcterms:W3CDTF">2021-02-01T18:25:30Z</dcterms:modified>
  <cp:category/>
  <cp:version/>
  <cp:contentType/>
  <cp:contentStatus/>
  <cp:revision>3</cp:revision>
</cp:coreProperties>
</file>