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2" windowWidth="11760" windowHeight="5076"/>
  </bookViews>
  <sheets>
    <sheet name="Menu" sheetId="13" r:id="rId1"/>
    <sheet name="EX1" sheetId="2" r:id="rId2"/>
    <sheet name="EX2" sheetId="3" r:id="rId3"/>
    <sheet name="EX3" sheetId="4" r:id="rId4"/>
    <sheet name="Sol EX3" sheetId="15" r:id="rId5"/>
    <sheet name="EX4" sheetId="5" r:id="rId6"/>
    <sheet name="Sol EX4" sheetId="16" r:id="rId7"/>
    <sheet name="EX5" sheetId="7" r:id="rId8"/>
    <sheet name="Sol EX5" sheetId="17" r:id="rId9"/>
    <sheet name="EX6" sheetId="6" r:id="rId10"/>
    <sheet name="Sol EX6" sheetId="18" r:id="rId11"/>
    <sheet name="EX7" sheetId="8" r:id="rId12"/>
    <sheet name="Sol Ex 7" sheetId="19" r:id="rId13"/>
    <sheet name="EX8" sheetId="9" r:id="rId14"/>
    <sheet name="Sol EX8" sheetId="20" r:id="rId15"/>
    <sheet name="EX9" sheetId="11" r:id="rId16"/>
    <sheet name="Sol EX9" sheetId="21" r:id="rId17"/>
    <sheet name="EX10" sheetId="12" r:id="rId18"/>
    <sheet name="Sol EX10" sheetId="22" r:id="rId19"/>
  </sheets>
  <calcPr calcId="145621"/>
</workbook>
</file>

<file path=xl/calcChain.xml><?xml version="1.0" encoding="utf-8"?>
<calcChain xmlns="http://schemas.openxmlformats.org/spreadsheetml/2006/main">
  <c r="B11" i="22" l="1"/>
  <c r="E6" i="21"/>
  <c r="E7" i="21"/>
  <c r="E8" i="21"/>
  <c r="E9" i="21"/>
  <c r="E10" i="21"/>
  <c r="E11" i="21"/>
  <c r="E12" i="21"/>
  <c r="E13" i="21"/>
  <c r="E14" i="21"/>
  <c r="E5" i="21"/>
  <c r="B17" i="21"/>
  <c r="C5" i="21" s="1"/>
  <c r="D5" i="21" s="1"/>
  <c r="D10" i="20"/>
  <c r="E10" i="20" s="1"/>
  <c r="F10" i="20" s="1"/>
  <c r="D9" i="20"/>
  <c r="E9" i="20" s="1"/>
  <c r="F9" i="20" s="1"/>
  <c r="D8" i="20"/>
  <c r="E8" i="20" s="1"/>
  <c r="F8" i="20" s="1"/>
  <c r="D7" i="20"/>
  <c r="E7" i="20" s="1"/>
  <c r="F7" i="20" s="1"/>
  <c r="D6" i="20"/>
  <c r="E6" i="20" s="1"/>
  <c r="F6" i="20" s="1"/>
  <c r="E5" i="20"/>
  <c r="F5" i="20" s="1"/>
  <c r="D5" i="20"/>
  <c r="D4" i="20"/>
  <c r="E4" i="20" s="1"/>
  <c r="F4" i="20" s="1"/>
  <c r="D3" i="20"/>
  <c r="E3" i="20" s="1"/>
  <c r="F3" i="20" s="1"/>
  <c r="D6" i="19"/>
  <c r="E6" i="19" s="1"/>
  <c r="C3" i="19"/>
  <c r="D3" i="19" s="1"/>
  <c r="E3" i="19" s="1"/>
  <c r="C4" i="19"/>
  <c r="D4" i="19" s="1"/>
  <c r="E4" i="19" s="1"/>
  <c r="C5" i="19"/>
  <c r="D5" i="19" s="1"/>
  <c r="E5" i="19" s="1"/>
  <c r="C6" i="19"/>
  <c r="C2" i="19"/>
  <c r="D2" i="19" s="1"/>
  <c r="E2" i="19" s="1"/>
  <c r="C17" i="18"/>
  <c r="C18" i="18"/>
  <c r="C19" i="18"/>
  <c r="C20" i="18"/>
  <c r="B20" i="18"/>
  <c r="B19" i="18"/>
  <c r="B18" i="18"/>
  <c r="B17" i="18"/>
  <c r="D7" i="18"/>
  <c r="G7" i="18" s="1"/>
  <c r="D8" i="18"/>
  <c r="D9" i="18"/>
  <c r="G9" i="18" s="1"/>
  <c r="D10" i="18"/>
  <c r="D11" i="18"/>
  <c r="G11" i="18" s="1"/>
  <c r="D12" i="18"/>
  <c r="D13" i="18"/>
  <c r="G13" i="18" s="1"/>
  <c r="D14" i="18"/>
  <c r="D15" i="18"/>
  <c r="G15" i="18" s="1"/>
  <c r="D16" i="18"/>
  <c r="D6" i="18"/>
  <c r="G6" i="18" s="1"/>
  <c r="E8" i="17"/>
  <c r="F8" i="17" s="1"/>
  <c r="E9" i="17"/>
  <c r="F9" i="17" s="1"/>
  <c r="E12" i="17"/>
  <c r="F12" i="17" s="1"/>
  <c r="E13" i="17"/>
  <c r="F13" i="17" s="1"/>
  <c r="E6" i="17"/>
  <c r="F6" i="17" s="1"/>
  <c r="D7" i="17"/>
  <c r="E7" i="17" s="1"/>
  <c r="D8" i="17"/>
  <c r="D9" i="17"/>
  <c r="D10" i="17"/>
  <c r="E10" i="17" s="1"/>
  <c r="D11" i="17"/>
  <c r="E11" i="17" s="1"/>
  <c r="D12" i="17"/>
  <c r="D13" i="17"/>
  <c r="D14" i="17"/>
  <c r="E14" i="17" s="1"/>
  <c r="D15" i="17"/>
  <c r="E15" i="17" s="1"/>
  <c r="D6" i="17"/>
  <c r="I7" i="16"/>
  <c r="I8" i="16"/>
  <c r="I9" i="16"/>
  <c r="I10" i="16"/>
  <c r="I11" i="16"/>
  <c r="I6" i="16"/>
  <c r="F8" i="15"/>
  <c r="D9" i="15"/>
  <c r="F9" i="15" s="1"/>
  <c r="D10" i="15"/>
  <c r="F10" i="15" s="1"/>
  <c r="D8" i="15"/>
  <c r="F15" i="17" l="1"/>
  <c r="G15" i="17" s="1"/>
  <c r="F11" i="17"/>
  <c r="G11" i="17" s="1"/>
  <c r="F7" i="17"/>
  <c r="G7" i="17" s="1"/>
  <c r="F14" i="17"/>
  <c r="G14" i="17" s="1"/>
  <c r="F10" i="17"/>
  <c r="G10" i="17" s="1"/>
  <c r="F11" i="15"/>
  <c r="G6" i="17"/>
  <c r="G12" i="17"/>
  <c r="G8" i="17"/>
  <c r="G13" i="17"/>
  <c r="G9" i="17"/>
  <c r="C13" i="21"/>
  <c r="D13" i="21" s="1"/>
  <c r="C11" i="21"/>
  <c r="D11" i="21" s="1"/>
  <c r="C9" i="21"/>
  <c r="D9" i="21" s="1"/>
  <c r="C7" i="21"/>
  <c r="D7" i="21" s="1"/>
  <c r="C14" i="21"/>
  <c r="D14" i="21" s="1"/>
  <c r="C12" i="21"/>
  <c r="D12" i="21" s="1"/>
  <c r="C10" i="21"/>
  <c r="D10" i="21" s="1"/>
  <c r="C8" i="21"/>
  <c r="D8" i="21" s="1"/>
  <c r="C6" i="21"/>
  <c r="D6" i="21" s="1"/>
  <c r="E16" i="18"/>
  <c r="F16" i="18" s="1"/>
  <c r="E14" i="18"/>
  <c r="F14" i="18" s="1"/>
  <c r="E12" i="18"/>
  <c r="F12" i="18" s="1"/>
  <c r="E10" i="18"/>
  <c r="F10" i="18" s="1"/>
  <c r="E8" i="18"/>
  <c r="F8" i="18" s="1"/>
  <c r="G16" i="18"/>
  <c r="G14" i="18"/>
  <c r="G12" i="18"/>
  <c r="G10" i="18"/>
  <c r="G8" i="18"/>
  <c r="E6" i="18"/>
  <c r="E15" i="18"/>
  <c r="F15" i="18" s="1"/>
  <c r="E13" i="18"/>
  <c r="F13" i="18" s="1"/>
  <c r="E11" i="18"/>
  <c r="F11" i="18" s="1"/>
  <c r="E9" i="18"/>
  <c r="F9" i="18" s="1"/>
  <c r="E7" i="18"/>
  <c r="F7" i="18" s="1"/>
  <c r="D20" i="18"/>
  <c r="D19" i="18"/>
  <c r="D18" i="18"/>
  <c r="D17" i="18"/>
  <c r="E17" i="18" l="1"/>
  <c r="E18" i="18"/>
  <c r="E19" i="18"/>
  <c r="E20" i="18"/>
  <c r="F6" i="18"/>
  <c r="F17" i="18" l="1"/>
  <c r="F18" i="18"/>
  <c r="F19" i="18"/>
  <c r="F20" i="18"/>
</calcChain>
</file>

<file path=xl/sharedStrings.xml><?xml version="1.0" encoding="utf-8"?>
<sst xmlns="http://schemas.openxmlformats.org/spreadsheetml/2006/main" count="544" uniqueCount="213">
  <si>
    <t>essemlali</t>
  </si>
  <si>
    <t>younes</t>
  </si>
  <si>
    <t>LAKTOUT</t>
  </si>
  <si>
    <t>DALILA</t>
  </si>
  <si>
    <t>ARTIBI</t>
  </si>
  <si>
    <t>SMAIL</t>
  </si>
  <si>
    <t>zemmahi</t>
  </si>
  <si>
    <t>merieme</t>
  </si>
  <si>
    <t>Fakir</t>
  </si>
  <si>
    <t>abdelaziz</t>
  </si>
  <si>
    <t>Nom</t>
  </si>
  <si>
    <t>Prénom</t>
  </si>
  <si>
    <t>Adresse</t>
  </si>
  <si>
    <t>Ville</t>
  </si>
  <si>
    <t>Code postal</t>
  </si>
  <si>
    <t>Téléphone</t>
  </si>
  <si>
    <t>1 db Brahim VA</t>
  </si>
  <si>
    <t>34 Av. Mev V</t>
  </si>
  <si>
    <t>4 Rue Tanger</t>
  </si>
  <si>
    <t>38 El Mansour</t>
  </si>
  <si>
    <t>Rabat</t>
  </si>
  <si>
    <t>Fès</t>
  </si>
  <si>
    <t>Taza</t>
  </si>
  <si>
    <t>Meknès</t>
  </si>
  <si>
    <t>Casablanca</t>
  </si>
  <si>
    <t>5 Av. Mohamed VI</t>
  </si>
  <si>
    <t>Fusionner ou fractionner des cellules</t>
  </si>
  <si>
    <t>Janvier</t>
  </si>
  <si>
    <t>Février</t>
  </si>
  <si>
    <t>Mars</t>
  </si>
  <si>
    <t>Avril</t>
  </si>
  <si>
    <t>Mai</t>
  </si>
  <si>
    <t>Juin</t>
  </si>
  <si>
    <t>Jeudi</t>
  </si>
  <si>
    <t>Vendredi</t>
  </si>
  <si>
    <t>Samedi</t>
  </si>
  <si>
    <t>Dimanche</t>
  </si>
  <si>
    <t>Lundi</t>
  </si>
  <si>
    <t>Mardi</t>
  </si>
  <si>
    <t>Mercredi</t>
  </si>
  <si>
    <t>Récapitulation des salaires</t>
  </si>
  <si>
    <t>Salaire
horaire</t>
  </si>
  <si>
    <t>Nombre
d'heures</t>
  </si>
  <si>
    <t>Salaire
brut</t>
  </si>
  <si>
    <t>Déductions</t>
  </si>
  <si>
    <t>Salaire
net</t>
  </si>
  <si>
    <t>TOTAL</t>
  </si>
  <si>
    <t xml:space="preserve"> </t>
  </si>
  <si>
    <t>Daoudi</t>
  </si>
  <si>
    <t>Karimi</t>
  </si>
  <si>
    <t>Hayani</t>
  </si>
  <si>
    <t>Produit</t>
  </si>
  <si>
    <t>STOCK DEPART</t>
  </si>
  <si>
    <t>Vente janvier</t>
  </si>
  <si>
    <t>Vente Février</t>
  </si>
  <si>
    <t>Vente Mars</t>
  </si>
  <si>
    <t>Stock restant</t>
  </si>
  <si>
    <t>Cartes mère</t>
  </si>
  <si>
    <t>Processeur</t>
  </si>
  <si>
    <t>Mémoire RAM</t>
  </si>
  <si>
    <t>Disque dur</t>
  </si>
  <si>
    <t>Clé USB</t>
  </si>
  <si>
    <t>Achat des Equipements Informatique</t>
  </si>
  <si>
    <t>Equipement</t>
  </si>
  <si>
    <t>PU</t>
  </si>
  <si>
    <t>TVA</t>
  </si>
  <si>
    <t>A amortir</t>
  </si>
  <si>
    <t>Date d'achat</t>
  </si>
  <si>
    <t>PC Portable</t>
  </si>
  <si>
    <t xml:space="preserve">1.      Saisir le texte ci-dessus </t>
  </si>
  <si>
    <t>2.      Régler la largeur des colonnes B et C à 13</t>
  </si>
  <si>
    <r>
      <t xml:space="preserve">3.      Calculer coût total sachant que : </t>
    </r>
    <r>
      <rPr>
        <b/>
        <u/>
        <sz val="12"/>
        <rFont val="Times New Roman"/>
        <family val="1"/>
      </rPr>
      <t>Coût total = Prix Unitaire * Quantité</t>
    </r>
  </si>
  <si>
    <t>4.      Insérer  une ligne avant la ligne 4, Entrez le taux de TVA 20%.</t>
  </si>
  <si>
    <r>
      <t xml:space="preserve">5.      Calculer T.V.A sachant que : </t>
    </r>
    <r>
      <rPr>
        <b/>
        <u/>
        <sz val="12"/>
        <rFont val="Times New Roman"/>
        <family val="1"/>
      </rPr>
      <t>T.V.A = Coût total * Taux T.V.A</t>
    </r>
  </si>
  <si>
    <r>
      <t xml:space="preserve">6.      Calculer T.T.C sachant que : </t>
    </r>
    <r>
      <rPr>
        <b/>
        <u/>
        <sz val="12"/>
        <rFont val="Times New Roman"/>
        <family val="1"/>
      </rPr>
      <t>Total T.T.C = Coût total + T.V.A</t>
    </r>
  </si>
  <si>
    <t>7.      Calculer la somme, le maximum, et le minimum des prix H.T</t>
  </si>
  <si>
    <t>8.      Copier les Formules pour les autres calculs</t>
  </si>
  <si>
    <r>
      <t>9.      Dans la colonne « A amortir ?», affiche face à chaque article « </t>
    </r>
    <r>
      <rPr>
        <b/>
        <u/>
        <sz val="12"/>
        <rFont val="Times New Roman"/>
        <family val="1"/>
      </rPr>
      <t>OUI</t>
    </r>
    <r>
      <rPr>
        <sz val="12"/>
        <rFont val="Times New Roman"/>
        <family val="1"/>
      </rPr>
      <t xml:space="preserve"> » si le prix PU est  </t>
    </r>
  </si>
  <si>
    <r>
      <t xml:space="preserve">      </t>
    </r>
    <r>
      <rPr>
        <b/>
        <u/>
        <sz val="12"/>
        <rFont val="Times New Roman"/>
        <family val="1"/>
      </rPr>
      <t>supérieur</t>
    </r>
    <r>
      <rPr>
        <sz val="12"/>
        <rFont val="Times New Roman"/>
        <family val="1"/>
      </rPr>
      <t xml:space="preserve"> à </t>
    </r>
    <r>
      <rPr>
        <b/>
        <u/>
        <sz val="12"/>
        <rFont val="Times New Roman"/>
        <family val="1"/>
      </rPr>
      <t>2500</t>
    </r>
    <r>
      <rPr>
        <sz val="12"/>
        <rFont val="Times New Roman"/>
        <family val="1"/>
      </rPr>
      <t xml:space="preserve"> et </t>
    </r>
    <r>
      <rPr>
        <b/>
        <u/>
        <sz val="12"/>
        <rFont val="Times New Roman"/>
        <family val="1"/>
      </rPr>
      <t>« NON</t>
    </r>
    <r>
      <rPr>
        <sz val="12"/>
        <rFont val="Times New Roman"/>
        <family val="1"/>
      </rPr>
      <t> » dans le cas contraire.</t>
    </r>
  </si>
  <si>
    <r>
      <t>10.  Afficher les dates d’achats « </t>
    </r>
    <r>
      <rPr>
        <b/>
        <sz val="12"/>
        <rFont val="Times New Roman"/>
        <family val="1"/>
      </rPr>
      <t xml:space="preserve">13/04/96 . 18/04/96 .  26/04/96 . 29/04/96 . 11/05/96 .  </t>
    </r>
  </si>
  <si>
    <r>
      <t xml:space="preserve">  </t>
    </r>
    <r>
      <rPr>
        <b/>
        <sz val="12"/>
        <rFont val="Times New Roman"/>
        <family val="1"/>
      </rPr>
      <t xml:space="preserve">    17/05/96 . 24/05/96 . 14/06/96 . 16/07/96 . 23/07/96 . 12/08/96  » </t>
    </r>
    <r>
      <rPr>
        <sz val="12"/>
        <rFont val="Times New Roman"/>
        <family val="1"/>
      </rPr>
      <t xml:space="preserve">dans la colonne achat </t>
    </r>
  </si>
  <si>
    <t>2.      afficher le titre en taille 16, Gras, Italique et en couleur Rouge</t>
  </si>
  <si>
    <t xml:space="preserve">5.      Centrer les libellés et les titres et les mettre en Gras en seul manipulation </t>
  </si>
  <si>
    <t>6.      Encadrer le titre par un contour double</t>
  </si>
  <si>
    <t>7.      Tramer le fond de titre en couleur vert d'eau, accentuation5, plus clair 40%</t>
  </si>
  <si>
    <t>8.      Afficher la colonne  « T.T.C » en style millier</t>
  </si>
  <si>
    <t xml:space="preserve">11.  Augmenter la hauteur de la première ligne et centrer la cellule verticalement </t>
  </si>
  <si>
    <t>Destination</t>
  </si>
  <si>
    <t>Prix du vol</t>
  </si>
  <si>
    <t>Assurance</t>
  </si>
  <si>
    <t>Prix net</t>
  </si>
  <si>
    <t>Rabais</t>
  </si>
  <si>
    <t>Prix jeunes</t>
  </si>
  <si>
    <t>Paris</t>
  </si>
  <si>
    <t>Milan</t>
  </si>
  <si>
    <t>Rome</t>
  </si>
  <si>
    <t>Vienne</t>
  </si>
  <si>
    <t>Oslo</t>
  </si>
  <si>
    <t>Londres</t>
  </si>
  <si>
    <t>Prague</t>
  </si>
  <si>
    <t>Amsterdam</t>
  </si>
  <si>
    <t>Barcelone</t>
  </si>
  <si>
    <t>Madrid</t>
  </si>
  <si>
    <t>Enoncé</t>
  </si>
  <si>
    <t>1. Dans la colonne TVA, veuillez calculer la TVA par rapport au montant du Prix du vol et de l'assurance.</t>
  </si>
  <si>
    <t>2. Calculez le Prix Net (Somme de Prix du vol + Assurance + TVA)</t>
  </si>
  <si>
    <t>3. Calculez le rabais de 20% (prix net * 20%)</t>
  </si>
  <si>
    <t>4. Calculez le prix jeunes (Prix net - rabais)</t>
  </si>
  <si>
    <t>Brut hors taxes</t>
  </si>
  <si>
    <t>Remise</t>
  </si>
  <si>
    <t>Montant remise</t>
  </si>
  <si>
    <t>Net hors taxes</t>
  </si>
  <si>
    <t>Clavier</t>
  </si>
  <si>
    <t>Souris</t>
  </si>
  <si>
    <t>Casque</t>
  </si>
  <si>
    <t>Webcam</t>
  </si>
  <si>
    <t>RAM</t>
  </si>
  <si>
    <t>Accorder une remise de 2 % pour les clients dont le hors taxes</t>
  </si>
  <si>
    <t>dépasse 100 Dhs</t>
  </si>
  <si>
    <t>Type client</t>
  </si>
  <si>
    <t>JALILI</t>
  </si>
  <si>
    <t>Grossiste</t>
  </si>
  <si>
    <t>OTHMANI</t>
  </si>
  <si>
    <t>Détaillant</t>
  </si>
  <si>
    <t>SALMI</t>
  </si>
  <si>
    <t>Particulier</t>
  </si>
  <si>
    <t>DAMRI</t>
  </si>
  <si>
    <t>AMIN</t>
  </si>
  <si>
    <t>SABER</t>
  </si>
  <si>
    <t>TOUNSI</t>
  </si>
  <si>
    <t>RAMDANE</t>
  </si>
  <si>
    <t>Pour les grossistes ce taux sera de 5% (à condition que le hors taxes dépasse 10 000 Dhs)</t>
  </si>
  <si>
    <t>Dans la colonne E calculez le jour de naissance.</t>
  </si>
  <si>
    <t xml:space="preserve">Puis calculez l'âge en jours, en années dans les colonnes C et D. </t>
  </si>
  <si>
    <t>ALLAL</t>
  </si>
  <si>
    <t>SALIM</t>
  </si>
  <si>
    <t>AHMED</t>
  </si>
  <si>
    <t>AMINA</t>
  </si>
  <si>
    <t>RADIA</t>
  </si>
  <si>
    <t>FATIMA</t>
  </si>
  <si>
    <t>OMAR</t>
  </si>
  <si>
    <t>SOUAD</t>
  </si>
  <si>
    <t>ALI</t>
  </si>
  <si>
    <t>HIND</t>
  </si>
  <si>
    <t>Date de naissance</t>
  </si>
  <si>
    <t>Age en années</t>
  </si>
  <si>
    <t>Age en jours</t>
  </si>
  <si>
    <t>Né Un</t>
  </si>
  <si>
    <t>Date du jour</t>
  </si>
  <si>
    <t>Bureau</t>
  </si>
  <si>
    <t>Ordinateur</t>
  </si>
  <si>
    <t>Chaise</t>
  </si>
  <si>
    <t>Imprimante</t>
  </si>
  <si>
    <t>Modem</t>
  </si>
  <si>
    <t>Scanner</t>
  </si>
  <si>
    <t>Windows</t>
  </si>
  <si>
    <t>Autocad</t>
  </si>
  <si>
    <t>Somme</t>
  </si>
  <si>
    <t>Moyenne</t>
  </si>
  <si>
    <t>Maximum</t>
  </si>
  <si>
    <t>Minimum</t>
  </si>
  <si>
    <t>Quantite</t>
  </si>
  <si>
    <t>Prix total</t>
  </si>
  <si>
    <t>Total TTC</t>
  </si>
  <si>
    <t>Calcules des paiements périodiques pour rembourser un capital</t>
  </si>
  <si>
    <t>Calcule le remboursement d'un emprunt sur la base de remboursements et d'un taux d'intérêt constants.</t>
  </si>
  <si>
    <t>Taux d'emprunt</t>
  </si>
  <si>
    <t>Nombre d'années</t>
  </si>
  <si>
    <t>Nombre de mensualités</t>
  </si>
  <si>
    <t>Capital emprunté</t>
  </si>
  <si>
    <t>Montant de la mensualité</t>
  </si>
  <si>
    <t>Ecran 20</t>
  </si>
  <si>
    <t>Achat Mars</t>
  </si>
  <si>
    <t>Achat Janvier</t>
  </si>
  <si>
    <t>Achat  Février</t>
  </si>
  <si>
    <t>Créer le tableau suivant :</t>
  </si>
  <si>
    <t>Calculez le salaire brut, le salaire net et le total des salaires</t>
  </si>
  <si>
    <t>Créez le tableau suivant</t>
  </si>
  <si>
    <t>Calculez le stock restant.</t>
  </si>
  <si>
    <t>Le taux de remise est de 3% si le hors taxes dépasse 10 000 Dhs</t>
  </si>
  <si>
    <t>1. Calculez Le remise accordée à chaque client sachant que :</t>
  </si>
  <si>
    <t>2. Calculez le montant remisé et le net hors taxe</t>
  </si>
  <si>
    <t>Fonction VPM</t>
  </si>
  <si>
    <r>
      <t>VPM(taux;npm;va</t>
    </r>
    <r>
      <rPr>
        <sz val="16"/>
        <color theme="1"/>
        <rFont val="Calibri"/>
        <family val="2"/>
        <scheme val="minor"/>
      </rPr>
      <t>;[vc];[type]</t>
    </r>
    <r>
      <rPr>
        <b/>
        <sz val="16"/>
        <color theme="1"/>
        <rFont val="Calibri"/>
        <family val="2"/>
        <scheme val="minor"/>
      </rPr>
      <t>)</t>
    </r>
  </si>
  <si>
    <t>Formation EXCEL</t>
  </si>
  <si>
    <t>Exercice 1</t>
  </si>
  <si>
    <t>Exercice 2</t>
  </si>
  <si>
    <t>Exercice 3</t>
  </si>
  <si>
    <t>Exercice 4</t>
  </si>
  <si>
    <t>Exercice 5</t>
  </si>
  <si>
    <t>Exercice 6</t>
  </si>
  <si>
    <t>Solution Exercice 3</t>
  </si>
  <si>
    <t>Solution Exercice 4</t>
  </si>
  <si>
    <t>Solution Exercice 5</t>
  </si>
  <si>
    <t>Solution Exercice 6</t>
  </si>
  <si>
    <t>Exercice 7</t>
  </si>
  <si>
    <t>Exercice 8</t>
  </si>
  <si>
    <t>Exercice 9</t>
  </si>
  <si>
    <t>Exercice 10</t>
  </si>
  <si>
    <t>Solution Exercice 7</t>
  </si>
  <si>
    <t>Solution Exercice 8</t>
  </si>
  <si>
    <t>Solution Exercice 9</t>
  </si>
  <si>
    <t>Solution Exercice 10</t>
  </si>
  <si>
    <t>Liste des exrcices et solutions</t>
  </si>
  <si>
    <t>3.      Fusionner et Centrer  le titre entre la colonne A et H</t>
  </si>
  <si>
    <t>10.  changer format des dates par un format « jj-mm-aa »</t>
  </si>
  <si>
    <t>Calculez la date du jour dans la cellule B16</t>
  </si>
  <si>
    <t>Créer un calendrier pour 2020</t>
  </si>
  <si>
    <t>Calendrier 2020</t>
  </si>
  <si>
    <t>MEKNES</t>
  </si>
  <si>
    <t>Faculté des Lettres et des Sciences Humaines</t>
  </si>
  <si>
    <t>http://www.coursinfo.fr/parcours/quel-parcours/</t>
  </si>
  <si>
    <t xml:space="preserve">Pour le support de cours, cliquez sur le lien suivant 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</si>
</sst>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#&quot; &quot;##&quot; &quot;##&quot; &quot;##&quot; &quot;##"/>
    <numFmt numFmtId="165" formatCode="00000"/>
    <numFmt numFmtId="166" formatCode="dd/mm/yy;@"/>
    <numFmt numFmtId="167" formatCode="0.00_ ;\-0.00\ "/>
    <numFmt numFmtId="168" formatCode="#,##0.00_ ;[Red]\-#,##0.00\ "/>
    <numFmt numFmtId="169" formatCode="#,##0.00_ ;\-#,##0.00\ "/>
  </numFmts>
  <fonts count="3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4"/>
      <name val="Calibri"/>
      <family val="2"/>
      <scheme val="minor"/>
    </font>
    <font>
      <sz val="14"/>
      <color rgb="FF666666"/>
      <name val="Arial"/>
      <family val="2"/>
    </font>
    <font>
      <sz val="16"/>
      <color rgb="FF666666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444444"/>
      <name val="Segoe UI"/>
      <family val="2"/>
    </font>
    <font>
      <b/>
      <sz val="12"/>
      <color rgb="FF444444"/>
      <name val="Segoe UI"/>
      <family val="2"/>
    </font>
    <font>
      <sz val="12"/>
      <color rgb="FF444444"/>
      <name val="Segoe U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20"/>
      <color rgb="FFFF0000"/>
      <name val="Segoe UI Light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b/>
      <i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8"/>
      <color rgb="FF52565A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181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1" fillId="2" borderId="7" xfId="0" applyNumberFormat="1" applyFont="1" applyFill="1" applyBorder="1"/>
    <xf numFmtId="164" fontId="1" fillId="2" borderId="9" xfId="0" applyNumberFormat="1" applyFont="1" applyFill="1" applyBorder="1"/>
    <xf numFmtId="0" fontId="1" fillId="0" borderId="6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165" fontId="3" fillId="0" borderId="6" xfId="0" applyNumberFormat="1" applyFont="1" applyBorder="1" applyAlignment="1">
      <alignment horizontal="center"/>
    </xf>
    <xf numFmtId="0" fontId="1" fillId="4" borderId="8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Border="1"/>
    <xf numFmtId="0" fontId="0" fillId="6" borderId="15" xfId="0" applyFill="1" applyBorder="1"/>
    <xf numFmtId="0" fontId="0" fillId="6" borderId="14" xfId="0" applyFill="1" applyBorder="1"/>
    <xf numFmtId="0" fontId="0" fillId="6" borderId="16" xfId="0" applyFill="1" applyBorder="1"/>
    <xf numFmtId="0" fontId="0" fillId="6" borderId="18" xfId="0" applyFill="1" applyBorder="1"/>
    <xf numFmtId="0" fontId="0" fillId="6" borderId="17" xfId="0" applyFill="1" applyBorder="1"/>
    <xf numFmtId="0" fontId="0" fillId="6" borderId="0" xfId="0" applyFill="1"/>
    <xf numFmtId="0" fontId="0" fillId="6" borderId="0" xfId="0" applyFill="1" applyBorder="1" applyAlignment="1">
      <alignment horizontal="center"/>
    </xf>
    <xf numFmtId="0" fontId="6" fillId="6" borderId="21" xfId="0" applyFont="1" applyFill="1" applyBorder="1"/>
    <xf numFmtId="0" fontId="6" fillId="6" borderId="22" xfId="0" applyFont="1" applyFill="1" applyBorder="1"/>
    <xf numFmtId="0" fontId="0" fillId="6" borderId="14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 wrapText="1"/>
    </xf>
    <xf numFmtId="0" fontId="8" fillId="6" borderId="0" xfId="0" applyFont="1" applyFill="1"/>
    <xf numFmtId="0" fontId="6" fillId="6" borderId="0" xfId="0" applyFont="1" applyFill="1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1" xfId="0" applyFont="1" applyBorder="1"/>
    <xf numFmtId="1" fontId="10" fillId="0" borderId="1" xfId="0" applyNumberFormat="1" applyFont="1" applyBorder="1"/>
    <xf numFmtId="1" fontId="10" fillId="0" borderId="1" xfId="1" applyNumberFormat="1" applyFont="1" applyBorder="1"/>
    <xf numFmtId="14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0" fillId="0" borderId="0" xfId="0" applyFont="1"/>
    <xf numFmtId="0" fontId="10" fillId="4" borderId="0" xfId="0" applyFont="1" applyFill="1"/>
    <xf numFmtId="0" fontId="12" fillId="0" borderId="0" xfId="0" applyFont="1"/>
    <xf numFmtId="0" fontId="6" fillId="10" borderId="0" xfId="0" applyFont="1" applyFill="1"/>
    <xf numFmtId="0" fontId="0" fillId="10" borderId="0" xfId="0" applyFill="1"/>
    <xf numFmtId="0" fontId="0" fillId="11" borderId="1" xfId="0" applyFill="1" applyBorder="1" applyAlignment="1">
      <alignment horizontal="center" vertical="center" wrapText="1"/>
    </xf>
    <xf numFmtId="0" fontId="0" fillId="0" borderId="0" xfId="0" applyBorder="1"/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14" fontId="0" fillId="0" borderId="0" xfId="0" applyNumberFormat="1"/>
    <xf numFmtId="0" fontId="4" fillId="0" borderId="1" xfId="0" applyFont="1" applyBorder="1" applyAlignment="1">
      <alignment horizontal="center" wrapText="1"/>
    </xf>
    <xf numFmtId="0" fontId="18" fillId="0" borderId="0" xfId="0" applyFont="1"/>
    <xf numFmtId="0" fontId="20" fillId="0" borderId="0" xfId="0" applyFont="1" applyAlignment="1"/>
    <xf numFmtId="0" fontId="21" fillId="0" borderId="1" xfId="0" applyFont="1" applyBorder="1" applyAlignment="1">
      <alignment wrapText="1"/>
    </xf>
    <xf numFmtId="1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1" fillId="0" borderId="1" xfId="0" applyFont="1" applyBorder="1" applyAlignment="1"/>
    <xf numFmtId="43" fontId="2" fillId="0" borderId="1" xfId="1" applyFont="1" applyBorder="1" applyAlignment="1">
      <alignment horizontal="center"/>
    </xf>
    <xf numFmtId="0" fontId="22" fillId="0" borderId="0" xfId="0" applyFont="1" applyAlignment="1"/>
    <xf numFmtId="0" fontId="2" fillId="0" borderId="0" xfId="0" applyFont="1"/>
    <xf numFmtId="0" fontId="6" fillId="4" borderId="13" xfId="0" applyFont="1" applyFill="1" applyBorder="1" applyAlignment="1">
      <alignment horizontal="center"/>
    </xf>
    <xf numFmtId="0" fontId="6" fillId="6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6" fillId="0" borderId="1" xfId="0" applyFont="1" applyBorder="1"/>
    <xf numFmtId="0" fontId="0" fillId="9" borderId="1" xfId="0" applyNumberFormat="1" applyFill="1" applyBorder="1"/>
    <xf numFmtId="0" fontId="0" fillId="9" borderId="28" xfId="0" applyNumberFormat="1" applyFill="1" applyBorder="1"/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9" fontId="6" fillId="0" borderId="28" xfId="0" applyNumberFormat="1" applyFont="1" applyBorder="1" applyAlignment="1">
      <alignment horizontal="center" vertical="center"/>
    </xf>
    <xf numFmtId="0" fontId="11" fillId="0" borderId="0" xfId="0" applyFont="1" applyBorder="1"/>
    <xf numFmtId="9" fontId="0" fillId="0" borderId="0" xfId="2" applyFont="1" applyBorder="1"/>
    <xf numFmtId="0" fontId="11" fillId="6" borderId="0" xfId="0" applyFont="1" applyFill="1" applyAlignment="1">
      <alignment horizontal="left" indent="2"/>
    </xf>
    <xf numFmtId="0" fontId="4" fillId="0" borderId="0" xfId="0" applyFont="1"/>
    <xf numFmtId="0" fontId="24" fillId="0" borderId="0" xfId="0" applyFont="1"/>
    <xf numFmtId="0" fontId="0" fillId="6" borderId="2" xfId="0" applyFill="1" applyBorder="1"/>
    <xf numFmtId="0" fontId="0" fillId="6" borderId="4" xfId="0" applyFill="1" applyBorder="1"/>
    <xf numFmtId="0" fontId="7" fillId="0" borderId="0" xfId="0" applyFont="1" applyBorder="1"/>
    <xf numFmtId="14" fontId="19" fillId="4" borderId="0" xfId="0" applyNumberFormat="1" applyFont="1" applyFill="1"/>
    <xf numFmtId="1" fontId="18" fillId="4" borderId="1" xfId="0" applyNumberFormat="1" applyFont="1" applyFill="1" applyBorder="1" applyAlignment="1">
      <alignment horizontal="center"/>
    </xf>
    <xf numFmtId="167" fontId="0" fillId="4" borderId="1" xfId="1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center" wrapText="1"/>
    </xf>
    <xf numFmtId="166" fontId="28" fillId="0" borderId="1" xfId="0" applyNumberFormat="1" applyFont="1" applyBorder="1" applyAlignment="1">
      <alignment horizontal="center"/>
    </xf>
    <xf numFmtId="0" fontId="29" fillId="0" borderId="0" xfId="0" applyFont="1" applyAlignment="1"/>
    <xf numFmtId="168" fontId="15" fillId="4" borderId="0" xfId="1" applyNumberFormat="1" applyFont="1" applyFill="1"/>
    <xf numFmtId="0" fontId="21" fillId="6" borderId="0" xfId="0" applyFont="1" applyFill="1" applyAlignment="1"/>
    <xf numFmtId="0" fontId="19" fillId="6" borderId="0" xfId="0" applyFont="1" applyFill="1"/>
    <xf numFmtId="0" fontId="19" fillId="6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 wrapText="1"/>
    </xf>
    <xf numFmtId="0" fontId="31" fillId="4" borderId="13" xfId="3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31" fillId="12" borderId="32" xfId="3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0" fillId="9" borderId="28" xfId="0" applyNumberFormat="1" applyFill="1" applyBorder="1" applyAlignment="1">
      <alignment horizontal="center"/>
    </xf>
    <xf numFmtId="43" fontId="0" fillId="9" borderId="1" xfId="1" applyFont="1" applyFill="1" applyBorder="1" applyAlignment="1">
      <alignment horizontal="center"/>
    </xf>
    <xf numFmtId="43" fontId="0" fillId="9" borderId="1" xfId="0" applyNumberFormat="1" applyFill="1" applyBorder="1"/>
    <xf numFmtId="43" fontId="10" fillId="0" borderId="1" xfId="1" applyFont="1" applyBorder="1"/>
    <xf numFmtId="0" fontId="10" fillId="0" borderId="1" xfId="0" applyFont="1" applyBorder="1" applyAlignment="1">
      <alignment horizontal="center"/>
    </xf>
    <xf numFmtId="43" fontId="33" fillId="0" borderId="1" xfId="1" applyFont="1" applyBorder="1"/>
    <xf numFmtId="43" fontId="33" fillId="0" borderId="29" xfId="1" applyFont="1" applyBorder="1"/>
    <xf numFmtId="0" fontId="10" fillId="0" borderId="29" xfId="0" applyFont="1" applyBorder="1" applyAlignment="1">
      <alignment horizontal="center"/>
    </xf>
    <xf numFmtId="43" fontId="10" fillId="0" borderId="29" xfId="1" applyFont="1" applyBorder="1"/>
    <xf numFmtId="43" fontId="33" fillId="0" borderId="6" xfId="1" applyFont="1" applyBorder="1"/>
    <xf numFmtId="43" fontId="33" fillId="0" borderId="11" xfId="1" applyFont="1" applyBorder="1"/>
    <xf numFmtId="0" fontId="10" fillId="0" borderId="11" xfId="0" applyFont="1" applyBorder="1" applyAlignment="1">
      <alignment horizontal="center"/>
    </xf>
    <xf numFmtId="43" fontId="10" fillId="0" borderId="1" xfId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6" borderId="0" xfId="0" applyFont="1" applyFill="1" applyBorder="1"/>
    <xf numFmtId="9" fontId="10" fillId="6" borderId="1" xfId="0" applyNumberFormat="1" applyFont="1" applyFill="1" applyBorder="1" applyAlignment="1">
      <alignment horizontal="center"/>
    </xf>
    <xf numFmtId="0" fontId="30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30" fillId="6" borderId="29" xfId="0" applyFont="1" applyFill="1" applyBorder="1" applyAlignment="1">
      <alignment horizontal="left"/>
    </xf>
    <xf numFmtId="0" fontId="30" fillId="6" borderId="5" xfId="0" applyFont="1" applyFill="1" applyBorder="1" applyAlignment="1">
      <alignment horizontal="left"/>
    </xf>
    <xf numFmtId="0" fontId="30" fillId="6" borderId="8" xfId="0" applyFont="1" applyFill="1" applyBorder="1" applyAlignment="1">
      <alignment horizontal="left"/>
    </xf>
    <xf numFmtId="0" fontId="30" fillId="6" borderId="10" xfId="0" applyFont="1" applyFill="1" applyBorder="1" applyAlignment="1">
      <alignment horizontal="left"/>
    </xf>
    <xf numFmtId="169" fontId="33" fillId="0" borderId="1" xfId="1" applyNumberFormat="1" applyFont="1" applyBorder="1"/>
    <xf numFmtId="169" fontId="33" fillId="0" borderId="29" xfId="1" applyNumberFormat="1" applyFont="1" applyBorder="1"/>
    <xf numFmtId="169" fontId="33" fillId="0" borderId="6" xfId="1" applyNumberFormat="1" applyFont="1" applyBorder="1"/>
    <xf numFmtId="169" fontId="33" fillId="0" borderId="11" xfId="1" applyNumberFormat="1" applyFont="1" applyBorder="1"/>
    <xf numFmtId="166" fontId="10" fillId="0" borderId="1" xfId="0" applyNumberFormat="1" applyFont="1" applyBorder="1" applyAlignment="1">
      <alignment horizontal="center"/>
    </xf>
    <xf numFmtId="0" fontId="32" fillId="6" borderId="1" xfId="0" applyFont="1" applyFill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/>
    </xf>
    <xf numFmtId="43" fontId="33" fillId="0" borderId="7" xfId="1" applyFont="1" applyBorder="1"/>
    <xf numFmtId="43" fontId="33" fillId="0" borderId="9" xfId="1" applyFont="1" applyBorder="1"/>
    <xf numFmtId="43" fontId="33" fillId="0" borderId="12" xfId="1" applyFont="1" applyBorder="1"/>
    <xf numFmtId="9" fontId="0" fillId="0" borderId="1" xfId="2" applyFont="1" applyBorder="1" applyAlignment="1">
      <alignment horizontal="center"/>
    </xf>
    <xf numFmtId="167" fontId="18" fillId="4" borderId="1" xfId="1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9" fontId="6" fillId="0" borderId="31" xfId="0" applyNumberFormat="1" applyFont="1" applyBorder="1" applyAlignment="1">
      <alignment horizontal="center" vertical="center"/>
    </xf>
    <xf numFmtId="0" fontId="37" fillId="0" borderId="0" xfId="0" applyFont="1"/>
    <xf numFmtId="0" fontId="31" fillId="0" borderId="0" xfId="3"/>
    <xf numFmtId="0" fontId="24" fillId="0" borderId="0" xfId="0" applyFont="1" applyAlignment="1">
      <alignment vertical="center"/>
    </xf>
    <xf numFmtId="0" fontId="35" fillId="6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/>
    </xf>
    <xf numFmtId="0" fontId="34" fillId="2" borderId="33" xfId="0" applyFont="1" applyFill="1" applyBorder="1" applyAlignment="1">
      <alignment horizontal="center"/>
    </xf>
    <xf numFmtId="0" fontId="34" fillId="2" borderId="34" xfId="0" applyFont="1" applyFill="1" applyBorder="1" applyAlignment="1">
      <alignment horizontal="center"/>
    </xf>
    <xf numFmtId="0" fontId="34" fillId="2" borderId="35" xfId="0" applyFont="1" applyFill="1" applyBorder="1" applyAlignment="1">
      <alignment horizontal="center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.gif"/><Relationship Id="rId1" Type="http://schemas.openxmlformats.org/officeDocument/2006/relationships/hyperlink" Target="javascript:AlterAllDivs('block');" TargetMode="Externa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1.gif"/><Relationship Id="rId1" Type="http://schemas.openxmlformats.org/officeDocument/2006/relationships/hyperlink" Target="javascript:AlterAllDivs('block');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0</xdr:row>
      <xdr:rowOff>66675</xdr:rowOff>
    </xdr:from>
    <xdr:to>
      <xdr:col>5</xdr:col>
      <xdr:colOff>809625</xdr:colOff>
      <xdr:row>2</xdr:row>
      <xdr:rowOff>47625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915025" y="66675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666750</xdr:colOff>
      <xdr:row>1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6096000" y="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666750</xdr:colOff>
      <xdr:row>2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/>
      </xdr:nvSpPr>
      <xdr:spPr>
        <a:xfrm>
          <a:off x="685800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666750</xdr:colOff>
      <xdr:row>2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/>
      </xdr:nvSpPr>
      <xdr:spPr>
        <a:xfrm>
          <a:off x="685800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8</xdr:col>
      <xdr:colOff>666750</xdr:colOff>
      <xdr:row>2</xdr:row>
      <xdr:rowOff>438150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/>
      </xdr:nvSpPr>
      <xdr:spPr>
        <a:xfrm>
          <a:off x="8010525" y="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666750</xdr:colOff>
      <xdr:row>3</xdr:row>
      <xdr:rowOff>438150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/>
      </xdr:nvSpPr>
      <xdr:spPr>
        <a:xfrm>
          <a:off x="8010525" y="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85725</xdr:colOff>
      <xdr:row>4</xdr:row>
      <xdr:rowOff>85725</xdr:rowOff>
    </xdr:to>
    <xdr:pic>
      <xdr:nvPicPr>
        <xdr:cNvPr id="2" name="Picture 1" descr="Afficher tou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904875"/>
          <a:ext cx="85725" cy="85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0</xdr:colOff>
      <xdr:row>2</xdr:row>
      <xdr:rowOff>0</xdr:rowOff>
    </xdr:from>
    <xdr:to>
      <xdr:col>7</xdr:col>
      <xdr:colOff>666750</xdr:colOff>
      <xdr:row>3</xdr:row>
      <xdr:rowOff>247650</xdr:rowOff>
    </xdr:to>
    <xdr:sp macro="" textlink="">
      <xdr:nvSpPr>
        <xdr:cNvPr id="3" name="Flèche gauch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SpPr/>
      </xdr:nvSpPr>
      <xdr:spPr>
        <a:xfrm>
          <a:off x="6429375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85725</xdr:colOff>
      <xdr:row>3</xdr:row>
      <xdr:rowOff>85725</xdr:rowOff>
    </xdr:to>
    <xdr:pic>
      <xdr:nvPicPr>
        <xdr:cNvPr id="2" name="Picture 1" descr="Afficher tou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771525"/>
          <a:ext cx="85725" cy="85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0</xdr:colOff>
      <xdr:row>1</xdr:row>
      <xdr:rowOff>0</xdr:rowOff>
    </xdr:from>
    <xdr:to>
      <xdr:col>7</xdr:col>
      <xdr:colOff>666750</xdr:colOff>
      <xdr:row>2</xdr:row>
      <xdr:rowOff>247650</xdr:rowOff>
    </xdr:to>
    <xdr:sp macro="" textlink="">
      <xdr:nvSpPr>
        <xdr:cNvPr id="3" name="Flèche gauch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SpPr/>
      </xdr:nvSpPr>
      <xdr:spPr>
        <a:xfrm>
          <a:off x="6429375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12</xdr:col>
      <xdr:colOff>447675</xdr:colOff>
      <xdr:row>1</xdr:row>
      <xdr:rowOff>104775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791325" y="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161925</xdr:colOff>
      <xdr:row>3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5334000" y="190500"/>
          <a:ext cx="923925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171450</xdr:colOff>
      <xdr:row>3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695325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666750</xdr:colOff>
      <xdr:row>3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712470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666750</xdr:colOff>
      <xdr:row>3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712470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11</xdr:col>
      <xdr:colOff>666750</xdr:colOff>
      <xdr:row>3</xdr:row>
      <xdr:rowOff>47625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762000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11</xdr:col>
      <xdr:colOff>666750</xdr:colOff>
      <xdr:row>4</xdr:row>
      <xdr:rowOff>47625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7620000" y="19050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666750</xdr:colOff>
      <xdr:row>3</xdr:row>
      <xdr:rowOff>57150</xdr:rowOff>
    </xdr:to>
    <xdr:sp macro="" textlink="">
      <xdr:nvSpPr>
        <xdr:cNvPr id="2" name="Flèche gauch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6096000" y="0"/>
          <a:ext cx="1428750" cy="4381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ursinfo.fr/parcours/quel-parcour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6" sqref="L6"/>
    </sheetView>
  </sheetViews>
  <sheetFormatPr baseColWidth="10" defaultRowHeight="14.4" x14ac:dyDescent="0.3"/>
  <cols>
    <col min="1" max="1" width="17.33203125" customWidth="1"/>
    <col min="2" max="2" width="2.6640625" style="23" customWidth="1"/>
    <col min="3" max="3" width="17.33203125" customWidth="1"/>
    <col min="4" max="4" width="2.6640625" style="23" customWidth="1"/>
    <col min="5" max="5" width="17.33203125" customWidth="1"/>
    <col min="6" max="6" width="2.6640625" style="23" customWidth="1"/>
    <col min="7" max="7" width="17.33203125" customWidth="1"/>
    <col min="8" max="8" width="2.6640625" style="23" customWidth="1"/>
    <col min="9" max="9" width="19" customWidth="1"/>
  </cols>
  <sheetData>
    <row r="1" spans="1:10" ht="21" x14ac:dyDescent="0.4">
      <c r="A1" s="157" t="s">
        <v>210</v>
      </c>
      <c r="B1" s="158"/>
      <c r="C1" s="158"/>
      <c r="D1" s="158"/>
      <c r="E1" s="158"/>
      <c r="F1" s="158"/>
      <c r="G1" s="158"/>
      <c r="H1" s="158"/>
      <c r="I1" s="159"/>
      <c r="J1" s="23"/>
    </row>
    <row r="2" spans="1:10" ht="25.8" x14ac:dyDescent="0.5">
      <c r="A2" s="163" t="s">
        <v>209</v>
      </c>
      <c r="B2" s="164"/>
      <c r="C2" s="164"/>
      <c r="D2" s="164"/>
      <c r="E2" s="164"/>
      <c r="F2" s="164"/>
      <c r="G2" s="164"/>
      <c r="H2" s="164"/>
      <c r="I2" s="165"/>
      <c r="J2" s="23"/>
    </row>
    <row r="3" spans="1:10" ht="21.6" thickBot="1" x14ac:dyDescent="0.45">
      <c r="A3" s="160" t="s">
        <v>184</v>
      </c>
      <c r="B3" s="161"/>
      <c r="C3" s="161"/>
      <c r="D3" s="161"/>
      <c r="E3" s="161"/>
      <c r="F3" s="161"/>
      <c r="G3" s="161"/>
      <c r="H3" s="161"/>
      <c r="I3" s="162"/>
      <c r="J3" s="23"/>
    </row>
    <row r="4" spans="1:10" ht="21" x14ac:dyDescent="0.4">
      <c r="A4" s="150"/>
      <c r="B4" s="150"/>
      <c r="C4" s="150"/>
      <c r="D4" s="150"/>
      <c r="E4" s="150"/>
      <c r="F4" s="150"/>
      <c r="G4" s="150"/>
      <c r="H4" s="150"/>
      <c r="I4" s="150"/>
      <c r="J4" s="23"/>
    </row>
    <row r="5" spans="1:10" ht="25.8" x14ac:dyDescent="0.4">
      <c r="A5" s="155" t="s">
        <v>212</v>
      </c>
      <c r="B5" s="150"/>
      <c r="C5" s="150"/>
      <c r="D5" s="150"/>
      <c r="E5" s="150"/>
      <c r="F5" s="150"/>
      <c r="G5" s="150"/>
      <c r="H5" s="150"/>
      <c r="I5" s="150"/>
      <c r="J5" s="23"/>
    </row>
    <row r="6" spans="1:10" ht="21" x14ac:dyDescent="0.4">
      <c r="A6" s="154" t="s">
        <v>211</v>
      </c>
      <c r="B6" s="150"/>
      <c r="C6" s="150"/>
      <c r="D6" s="150"/>
      <c r="E6" s="150"/>
      <c r="F6" s="150"/>
      <c r="G6" s="150"/>
      <c r="H6" s="150"/>
      <c r="I6" s="150"/>
      <c r="J6" s="23"/>
    </row>
    <row r="7" spans="1:10" ht="21" x14ac:dyDescent="0.4">
      <c r="A7" s="150"/>
      <c r="B7" s="150"/>
      <c r="C7" s="150"/>
      <c r="D7" s="150"/>
      <c r="E7" s="150"/>
      <c r="F7" s="150"/>
      <c r="G7" s="150"/>
      <c r="H7" s="150"/>
      <c r="I7" s="150"/>
      <c r="J7" s="23"/>
    </row>
    <row r="8" spans="1:10" x14ac:dyDescent="0.3">
      <c r="A8" s="23"/>
      <c r="C8" s="23"/>
      <c r="E8" s="23"/>
      <c r="G8" s="23"/>
      <c r="I8" s="23"/>
      <c r="J8" s="23"/>
    </row>
    <row r="9" spans="1:10" ht="25.8" x14ac:dyDescent="0.5">
      <c r="A9" s="156" t="s">
        <v>203</v>
      </c>
      <c r="B9" s="156"/>
      <c r="C9" s="156"/>
      <c r="D9" s="156"/>
      <c r="E9" s="156"/>
      <c r="F9" s="156"/>
      <c r="G9" s="156"/>
      <c r="H9" s="156"/>
      <c r="I9" s="156"/>
      <c r="J9" s="23"/>
    </row>
    <row r="10" spans="1:10" ht="15" thickBot="1" x14ac:dyDescent="0.35">
      <c r="A10" s="23"/>
      <c r="C10" s="23"/>
      <c r="E10" s="23"/>
      <c r="G10" s="23"/>
      <c r="I10" s="23"/>
      <c r="J10" s="23"/>
    </row>
    <row r="11" spans="1:10" ht="27" customHeight="1" thickBot="1" x14ac:dyDescent="0.35">
      <c r="A11" s="106" t="s">
        <v>185</v>
      </c>
      <c r="B11" s="104"/>
      <c r="C11" s="106" t="s">
        <v>186</v>
      </c>
      <c r="D11" s="104"/>
      <c r="E11" s="106" t="s">
        <v>187</v>
      </c>
      <c r="F11" s="104"/>
      <c r="G11" s="106" t="s">
        <v>188</v>
      </c>
      <c r="H11" s="104"/>
      <c r="I11" s="106" t="s">
        <v>189</v>
      </c>
      <c r="J11" s="23"/>
    </row>
    <row r="12" spans="1:10" ht="11.25" customHeight="1" thickBot="1" x14ac:dyDescent="0.45">
      <c r="A12" s="103"/>
      <c r="B12" s="103"/>
      <c r="C12" s="103"/>
      <c r="D12" s="103"/>
      <c r="E12" s="103"/>
      <c r="F12" s="103"/>
      <c r="G12" s="103"/>
      <c r="H12" s="103"/>
      <c r="I12" s="103"/>
      <c r="J12" s="23"/>
    </row>
    <row r="13" spans="1:10" ht="21.6" thickBot="1" x14ac:dyDescent="0.35">
      <c r="A13" s="106" t="s">
        <v>190</v>
      </c>
      <c r="B13" s="105"/>
      <c r="C13" s="106" t="s">
        <v>195</v>
      </c>
      <c r="D13" s="105"/>
      <c r="E13" s="106" t="s">
        <v>196</v>
      </c>
      <c r="F13" s="105"/>
      <c r="G13" s="106" t="s">
        <v>197</v>
      </c>
      <c r="H13" s="105"/>
      <c r="I13" s="106" t="s">
        <v>198</v>
      </c>
      <c r="J13" s="23"/>
    </row>
    <row r="14" spans="1:10" ht="21.6" thickBot="1" x14ac:dyDescent="0.45">
      <c r="A14" s="103"/>
      <c r="B14" s="103"/>
      <c r="C14" s="103"/>
      <c r="D14" s="103"/>
      <c r="E14" s="103"/>
      <c r="F14" s="103"/>
      <c r="G14" s="103"/>
      <c r="H14" s="103"/>
      <c r="I14" s="103"/>
      <c r="J14" s="23"/>
    </row>
    <row r="15" spans="1:10" ht="22.2" thickTop="1" thickBot="1" x14ac:dyDescent="0.35">
      <c r="B15" s="104"/>
      <c r="C15" s="110" t="s">
        <v>191</v>
      </c>
      <c r="D15" s="104"/>
      <c r="E15" s="110" t="s">
        <v>192</v>
      </c>
      <c r="F15" s="104"/>
      <c r="G15" s="110" t="s">
        <v>193</v>
      </c>
      <c r="H15" s="104"/>
      <c r="J15" s="23"/>
    </row>
    <row r="16" spans="1:10" ht="22.2" thickTop="1" thickBot="1" x14ac:dyDescent="0.45">
      <c r="A16" s="103"/>
      <c r="B16" s="103"/>
      <c r="C16" s="103"/>
      <c r="D16" s="103"/>
      <c r="E16" s="103"/>
      <c r="F16" s="103"/>
      <c r="G16" s="103"/>
      <c r="H16" s="103"/>
      <c r="I16" s="103"/>
      <c r="J16" s="23"/>
    </row>
    <row r="17" spans="1:10" ht="22.2" thickTop="1" thickBot="1" x14ac:dyDescent="0.35">
      <c r="A17" s="110" t="s">
        <v>194</v>
      </c>
      <c r="B17" s="105"/>
      <c r="C17" s="110" t="s">
        <v>199</v>
      </c>
      <c r="D17" s="105"/>
      <c r="E17" s="110" t="s">
        <v>200</v>
      </c>
      <c r="F17" s="105"/>
      <c r="G17" s="110" t="s">
        <v>201</v>
      </c>
      <c r="H17" s="105"/>
      <c r="I17" s="110" t="s">
        <v>202</v>
      </c>
      <c r="J17" s="23"/>
    </row>
    <row r="18" spans="1:10" ht="15" thickTop="1" x14ac:dyDescent="0.3">
      <c r="A18" s="23"/>
      <c r="C18" s="23"/>
      <c r="E18" s="23"/>
      <c r="G18" s="23"/>
      <c r="I18" s="23"/>
      <c r="J18" s="23"/>
    </row>
    <row r="19" spans="1:10" x14ac:dyDescent="0.3">
      <c r="A19" s="23"/>
      <c r="C19" s="23"/>
      <c r="E19" s="23"/>
      <c r="G19" s="23"/>
      <c r="I19" s="23"/>
      <c r="J19" s="23"/>
    </row>
    <row r="20" spans="1:10" x14ac:dyDescent="0.3">
      <c r="A20" s="23"/>
      <c r="C20" s="23"/>
      <c r="E20" s="23"/>
      <c r="G20" s="23"/>
      <c r="I20" s="23"/>
      <c r="J20" s="23"/>
    </row>
    <row r="21" spans="1:10" x14ac:dyDescent="0.3">
      <c r="C21" s="23"/>
      <c r="E21" s="153"/>
      <c r="G21" s="23"/>
      <c r="I21" s="23"/>
      <c r="J21" s="23"/>
    </row>
    <row r="22" spans="1:10" x14ac:dyDescent="0.3">
      <c r="A22" s="23"/>
      <c r="C22" s="23"/>
      <c r="E22" s="23"/>
      <c r="G22" s="23"/>
      <c r="I22" s="23"/>
      <c r="J22" s="23"/>
    </row>
    <row r="23" spans="1:10" x14ac:dyDescent="0.3">
      <c r="A23" s="23"/>
      <c r="C23" s="23"/>
      <c r="E23" s="23"/>
      <c r="G23" s="23"/>
      <c r="I23" s="23"/>
      <c r="J23" s="23"/>
    </row>
  </sheetData>
  <mergeCells count="4">
    <mergeCell ref="A9:I9"/>
    <mergeCell ref="A1:I1"/>
    <mergeCell ref="A3:I3"/>
    <mergeCell ref="A2:I2"/>
  </mergeCells>
  <hyperlinks>
    <hyperlink ref="A11" location="'EX1'!A1" display="Exercice 1"/>
    <hyperlink ref="C11" location="'EX2'!A1" display="Exercice 2"/>
    <hyperlink ref="E11" location="'EX3'!A1" display="Exercice 3"/>
    <hyperlink ref="G11" location="'EX4'!A1" display="Exercice 4"/>
    <hyperlink ref="I11" location="'EX5'!A1" display="Exercice 5"/>
    <hyperlink ref="A13" location="'EX6'!A1" display="Exercice 6"/>
    <hyperlink ref="C13" location="'EX7'!A1" display="Exercice 7"/>
    <hyperlink ref="E13" location="'EX8'!A1" display="Exercice 8"/>
    <hyperlink ref="G13" location="'EX9'!A1" display="Exercice 9"/>
    <hyperlink ref="I13" location="'EX10'!A1" display="Exercice 10"/>
    <hyperlink ref="C15" location="'Sol EX3'!A1" display="Solution Exercice 3"/>
    <hyperlink ref="E15" location="'Sol EX4'!A1" display="Solution Exercice 4"/>
    <hyperlink ref="G15" location="'Sol EX5'!A1" display="Solution Exercice 5"/>
    <hyperlink ref="A17" location="'Sol EX6'!A1" display="Solution Exercice 6"/>
    <hyperlink ref="C17" location="'Sol Ex 7'!A1" display="Solution Exercice 7"/>
    <hyperlink ref="E17" location="'Sol EX8'!A1" display="Solution Exercice 8"/>
    <hyperlink ref="G17" location="'Sol EX9'!A1" display="Solution Exercice 9"/>
    <hyperlink ref="I17" location="'Sol EX10'!A1" display="Solution Exercice 10"/>
    <hyperlink ref="A6" r:id="rId1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/>
  </sheetViews>
  <sheetFormatPr baseColWidth="10" defaultRowHeight="14.4" x14ac:dyDescent="0.3"/>
  <cols>
    <col min="1" max="1" width="14.33203125" customWidth="1"/>
  </cols>
  <sheetData>
    <row r="1" spans="1:8" ht="21" x14ac:dyDescent="0.4">
      <c r="A1" s="151" t="s">
        <v>190</v>
      </c>
    </row>
    <row r="2" spans="1:8" x14ac:dyDescent="0.3">
      <c r="A2" t="s">
        <v>62</v>
      </c>
      <c r="B2" s="42"/>
      <c r="C2" s="42"/>
      <c r="D2" s="42"/>
      <c r="E2" s="42"/>
      <c r="F2" s="42"/>
      <c r="G2" s="42"/>
      <c r="H2" s="42"/>
    </row>
    <row r="3" spans="1:8" ht="15.6" x14ac:dyDescent="0.3">
      <c r="A3" s="47"/>
      <c r="B3" s="47"/>
      <c r="C3" s="47"/>
      <c r="D3" s="47"/>
      <c r="E3" s="47"/>
      <c r="F3" s="47"/>
      <c r="G3" s="47"/>
      <c r="H3" s="47"/>
    </row>
    <row r="4" spans="1:8" x14ac:dyDescent="0.3">
      <c r="A4" s="43" t="s">
        <v>63</v>
      </c>
      <c r="B4" s="43" t="s">
        <v>64</v>
      </c>
      <c r="C4" s="43" t="s">
        <v>161</v>
      </c>
      <c r="D4" s="43" t="s">
        <v>162</v>
      </c>
      <c r="E4" s="43" t="s">
        <v>65</v>
      </c>
      <c r="F4" s="43" t="s">
        <v>163</v>
      </c>
      <c r="G4" s="43" t="s">
        <v>66</v>
      </c>
      <c r="H4" s="43" t="s">
        <v>67</v>
      </c>
    </row>
    <row r="5" spans="1:8" ht="15.6" x14ac:dyDescent="0.3">
      <c r="A5" s="43" t="s">
        <v>149</v>
      </c>
      <c r="B5" s="48">
        <v>2000</v>
      </c>
      <c r="C5" s="48">
        <v>2</v>
      </c>
      <c r="D5" s="49"/>
      <c r="E5" s="49"/>
      <c r="F5" s="50"/>
      <c r="G5" s="48"/>
      <c r="H5" s="51"/>
    </row>
    <row r="6" spans="1:8" ht="15.6" x14ac:dyDescent="0.3">
      <c r="A6" s="43" t="s">
        <v>150</v>
      </c>
      <c r="B6" s="48">
        <v>7500</v>
      </c>
      <c r="C6" s="48">
        <v>1</v>
      </c>
      <c r="D6" s="49"/>
      <c r="E6" s="49"/>
      <c r="F6" s="50"/>
      <c r="G6" s="48"/>
      <c r="H6" s="51"/>
    </row>
    <row r="7" spans="1:8" ht="15.6" x14ac:dyDescent="0.3">
      <c r="A7" s="43" t="s">
        <v>60</v>
      </c>
      <c r="B7" s="48">
        <v>1500</v>
      </c>
      <c r="C7" s="48">
        <v>2</v>
      </c>
      <c r="D7" s="49"/>
      <c r="E7" s="49"/>
      <c r="F7" s="50"/>
      <c r="G7" s="48"/>
      <c r="H7" s="51"/>
    </row>
    <row r="8" spans="1:8" ht="15.6" x14ac:dyDescent="0.3">
      <c r="A8" s="43" t="s">
        <v>151</v>
      </c>
      <c r="B8" s="48">
        <v>2550</v>
      </c>
      <c r="C8" s="48">
        <v>2</v>
      </c>
      <c r="D8" s="49"/>
      <c r="E8" s="49"/>
      <c r="F8" s="50"/>
      <c r="G8" s="48"/>
      <c r="H8" s="51"/>
    </row>
    <row r="9" spans="1:8" ht="15.6" x14ac:dyDescent="0.3">
      <c r="A9" s="43" t="s">
        <v>152</v>
      </c>
      <c r="B9" s="48">
        <v>6000</v>
      </c>
      <c r="C9" s="48">
        <v>1</v>
      </c>
      <c r="D9" s="49"/>
      <c r="E9" s="49"/>
      <c r="F9" s="50"/>
      <c r="G9" s="48"/>
      <c r="H9" s="51"/>
    </row>
    <row r="10" spans="1:8" ht="15.6" x14ac:dyDescent="0.3">
      <c r="A10" s="52" t="s">
        <v>68</v>
      </c>
      <c r="B10" s="48">
        <v>11000</v>
      </c>
      <c r="C10" s="48">
        <v>1</v>
      </c>
      <c r="D10" s="49"/>
      <c r="E10" s="49"/>
      <c r="F10" s="50"/>
      <c r="G10" s="48"/>
      <c r="H10" s="51"/>
    </row>
    <row r="11" spans="1:8" ht="15.6" x14ac:dyDescent="0.3">
      <c r="A11" s="43" t="s">
        <v>153</v>
      </c>
      <c r="B11" s="48">
        <v>7000</v>
      </c>
      <c r="C11" s="48">
        <v>5</v>
      </c>
      <c r="D11" s="49"/>
      <c r="E11" s="49"/>
      <c r="F11" s="50"/>
      <c r="G11" s="48"/>
      <c r="H11" s="51"/>
    </row>
    <row r="12" spans="1:8" ht="15.6" x14ac:dyDescent="0.3">
      <c r="A12" s="43" t="s">
        <v>154</v>
      </c>
      <c r="B12" s="48">
        <v>6000</v>
      </c>
      <c r="C12" s="48">
        <v>4</v>
      </c>
      <c r="D12" s="49"/>
      <c r="E12" s="49"/>
      <c r="F12" s="50"/>
      <c r="G12" s="48"/>
      <c r="H12" s="51"/>
    </row>
    <row r="13" spans="1:8" ht="15.6" x14ac:dyDescent="0.3">
      <c r="A13" s="43" t="s">
        <v>113</v>
      </c>
      <c r="B13" s="48">
        <v>200</v>
      </c>
      <c r="C13" s="48">
        <v>2</v>
      </c>
      <c r="D13" s="49"/>
      <c r="E13" s="49"/>
      <c r="F13" s="50"/>
      <c r="G13" s="48"/>
      <c r="H13" s="51"/>
    </row>
    <row r="14" spans="1:8" ht="15.6" x14ac:dyDescent="0.3">
      <c r="A14" s="43" t="s">
        <v>155</v>
      </c>
      <c r="B14" s="48">
        <v>700</v>
      </c>
      <c r="C14" s="48">
        <v>3</v>
      </c>
      <c r="D14" s="49"/>
      <c r="E14" s="49"/>
      <c r="F14" s="50"/>
      <c r="G14" s="48"/>
      <c r="H14" s="51"/>
    </row>
    <row r="15" spans="1:8" ht="15.6" x14ac:dyDescent="0.3">
      <c r="A15" s="43" t="s">
        <v>156</v>
      </c>
      <c r="B15" s="48">
        <v>3000</v>
      </c>
      <c r="C15" s="48">
        <v>5</v>
      </c>
      <c r="D15" s="49"/>
      <c r="E15" s="49"/>
      <c r="F15" s="50"/>
      <c r="G15" s="48"/>
      <c r="H15" s="51"/>
    </row>
    <row r="16" spans="1:8" ht="15.6" x14ac:dyDescent="0.3">
      <c r="A16" s="43" t="s">
        <v>157</v>
      </c>
      <c r="B16" s="48"/>
      <c r="C16" s="48"/>
      <c r="D16" s="49"/>
      <c r="E16" s="49"/>
      <c r="F16" s="50"/>
      <c r="G16" s="48"/>
      <c r="H16" s="51"/>
    </row>
    <row r="17" spans="1:8" ht="15.6" x14ac:dyDescent="0.3">
      <c r="A17" s="43" t="s">
        <v>158</v>
      </c>
      <c r="B17" s="48"/>
      <c r="C17" s="48"/>
      <c r="D17" s="49"/>
      <c r="E17" s="48"/>
      <c r="F17" s="48"/>
      <c r="G17" s="48"/>
      <c r="H17" s="51"/>
    </row>
    <row r="18" spans="1:8" ht="15.6" x14ac:dyDescent="0.3">
      <c r="A18" s="43" t="s">
        <v>159</v>
      </c>
      <c r="B18" s="48"/>
      <c r="C18" s="48"/>
      <c r="D18" s="49"/>
      <c r="E18" s="49"/>
      <c r="F18" s="50"/>
      <c r="G18" s="48"/>
      <c r="H18" s="51"/>
    </row>
    <row r="19" spans="1:8" ht="15.6" x14ac:dyDescent="0.3">
      <c r="A19" s="43" t="s">
        <v>160</v>
      </c>
      <c r="B19" s="48"/>
      <c r="C19" s="48"/>
      <c r="D19" s="49"/>
      <c r="E19" s="49"/>
      <c r="F19" s="50"/>
      <c r="G19" s="48"/>
      <c r="H19" s="51"/>
    </row>
    <row r="20" spans="1:8" ht="15.6" x14ac:dyDescent="0.3">
      <c r="A20" s="47"/>
      <c r="B20" s="47"/>
      <c r="C20" s="47"/>
      <c r="D20" s="47"/>
      <c r="E20" s="47"/>
      <c r="F20" s="47"/>
      <c r="G20" s="47"/>
      <c r="H20" s="47"/>
    </row>
    <row r="21" spans="1:8" ht="15.6" x14ac:dyDescent="0.3">
      <c r="A21" s="177" t="s">
        <v>69</v>
      </c>
      <c r="B21" s="177"/>
      <c r="C21" s="177"/>
      <c r="D21" s="177"/>
      <c r="E21" s="177"/>
      <c r="F21" s="177"/>
      <c r="G21" s="177"/>
      <c r="H21" s="177"/>
    </row>
    <row r="22" spans="1:8" ht="15.6" x14ac:dyDescent="0.3">
      <c r="A22" s="177" t="s">
        <v>70</v>
      </c>
      <c r="B22" s="177"/>
      <c r="C22" s="177"/>
      <c r="D22" s="177"/>
      <c r="E22" s="177"/>
      <c r="F22" s="177"/>
      <c r="G22" s="177"/>
      <c r="H22" s="177"/>
    </row>
    <row r="23" spans="1:8" ht="15.6" x14ac:dyDescent="0.3">
      <c r="A23" s="177" t="s">
        <v>71</v>
      </c>
      <c r="B23" s="177"/>
      <c r="C23" s="177"/>
      <c r="D23" s="177"/>
      <c r="E23" s="177"/>
      <c r="F23" s="177"/>
      <c r="G23" s="177"/>
      <c r="H23" s="177"/>
    </row>
    <row r="24" spans="1:8" ht="15.6" x14ac:dyDescent="0.3">
      <c r="A24" s="177" t="s">
        <v>72</v>
      </c>
      <c r="B24" s="177"/>
      <c r="C24" s="177"/>
      <c r="D24" s="177"/>
      <c r="E24" s="177"/>
      <c r="F24" s="177"/>
      <c r="G24" s="177"/>
      <c r="H24" s="177"/>
    </row>
    <row r="25" spans="1:8" ht="15.6" x14ac:dyDescent="0.3">
      <c r="A25" s="177" t="s">
        <v>73</v>
      </c>
      <c r="B25" s="177"/>
      <c r="C25" s="177"/>
      <c r="D25" s="177"/>
      <c r="E25" s="177"/>
      <c r="F25" s="177"/>
      <c r="G25" s="177"/>
      <c r="H25" s="177"/>
    </row>
    <row r="26" spans="1:8" ht="15.6" x14ac:dyDescent="0.3">
      <c r="A26" s="177" t="s">
        <v>74</v>
      </c>
      <c r="B26" s="177"/>
      <c r="C26" s="177"/>
      <c r="D26" s="177"/>
      <c r="E26" s="177"/>
      <c r="F26" s="177"/>
      <c r="G26" s="177"/>
      <c r="H26" s="177"/>
    </row>
    <row r="27" spans="1:8" ht="15.6" x14ac:dyDescent="0.3">
      <c r="A27" s="177" t="s">
        <v>75</v>
      </c>
      <c r="B27" s="177"/>
      <c r="C27" s="177"/>
      <c r="D27" s="177"/>
      <c r="E27" s="177"/>
      <c r="F27" s="177"/>
      <c r="G27" s="177"/>
      <c r="H27" s="177"/>
    </row>
    <row r="28" spans="1:8" ht="15.6" x14ac:dyDescent="0.3">
      <c r="A28" s="177" t="s">
        <v>76</v>
      </c>
      <c r="B28" s="177"/>
      <c r="C28" s="177"/>
      <c r="D28" s="177"/>
      <c r="E28" s="177"/>
      <c r="F28" s="177"/>
      <c r="G28" s="177"/>
      <c r="H28" s="177"/>
    </row>
    <row r="29" spans="1:8" ht="15.6" x14ac:dyDescent="0.3">
      <c r="A29" s="177" t="s">
        <v>77</v>
      </c>
      <c r="B29" s="177"/>
      <c r="C29" s="177"/>
      <c r="D29" s="177"/>
      <c r="E29" s="177"/>
      <c r="F29" s="177"/>
      <c r="G29" s="177"/>
      <c r="H29" s="177"/>
    </row>
    <row r="30" spans="1:8" ht="15.6" x14ac:dyDescent="0.3">
      <c r="A30" s="177" t="s">
        <v>78</v>
      </c>
      <c r="B30" s="177"/>
      <c r="C30" s="177"/>
      <c r="D30" s="177"/>
      <c r="E30" s="177"/>
      <c r="F30" s="177"/>
      <c r="G30" s="177"/>
      <c r="H30" s="177"/>
    </row>
    <row r="31" spans="1:8" ht="15.6" x14ac:dyDescent="0.3">
      <c r="A31" s="177" t="s">
        <v>79</v>
      </c>
      <c r="B31" s="177"/>
      <c r="C31" s="177"/>
      <c r="D31" s="177"/>
      <c r="E31" s="177"/>
      <c r="F31" s="177"/>
      <c r="G31" s="177"/>
      <c r="H31" s="177"/>
    </row>
    <row r="32" spans="1:8" ht="15.6" x14ac:dyDescent="0.3">
      <c r="A32" s="177" t="s">
        <v>80</v>
      </c>
      <c r="B32" s="177"/>
      <c r="C32" s="177"/>
      <c r="D32" s="177"/>
      <c r="E32" s="177"/>
      <c r="F32" s="177"/>
      <c r="G32" s="177"/>
      <c r="H32" s="177"/>
    </row>
    <row r="33" spans="1:8" ht="15.6" x14ac:dyDescent="0.3">
      <c r="A33" s="54"/>
      <c r="B33" s="54"/>
      <c r="C33" s="54"/>
      <c r="D33" s="54"/>
      <c r="E33" s="54"/>
      <c r="F33" s="54"/>
      <c r="G33" s="54"/>
      <c r="H33" s="54"/>
    </row>
    <row r="34" spans="1:8" ht="15.6" x14ac:dyDescent="0.3">
      <c r="A34" s="176" t="s">
        <v>81</v>
      </c>
      <c r="B34" s="176"/>
      <c r="C34" s="176"/>
      <c r="D34" s="176"/>
      <c r="E34" s="176"/>
      <c r="F34" s="176"/>
      <c r="G34" s="176"/>
      <c r="H34" s="176"/>
    </row>
    <row r="35" spans="1:8" ht="15.6" x14ac:dyDescent="0.3">
      <c r="A35" s="176" t="s">
        <v>204</v>
      </c>
      <c r="B35" s="176"/>
      <c r="C35" s="176"/>
      <c r="D35" s="176"/>
      <c r="E35" s="176"/>
      <c r="F35" s="176"/>
      <c r="G35" s="176"/>
      <c r="H35" s="176"/>
    </row>
    <row r="36" spans="1:8" ht="15.6" x14ac:dyDescent="0.3">
      <c r="A36" s="176" t="s">
        <v>82</v>
      </c>
      <c r="B36" s="176"/>
      <c r="C36" s="176"/>
      <c r="D36" s="176"/>
      <c r="E36" s="176"/>
      <c r="F36" s="176"/>
      <c r="G36" s="176"/>
      <c r="H36" s="176"/>
    </row>
    <row r="37" spans="1:8" ht="15.6" x14ac:dyDescent="0.3">
      <c r="A37" s="176" t="s">
        <v>83</v>
      </c>
      <c r="B37" s="176"/>
      <c r="C37" s="176"/>
      <c r="D37" s="176"/>
      <c r="E37" s="176"/>
      <c r="F37" s="176"/>
      <c r="G37" s="176"/>
      <c r="H37" s="176"/>
    </row>
    <row r="38" spans="1:8" ht="15.6" x14ac:dyDescent="0.3">
      <c r="A38" s="176" t="s">
        <v>84</v>
      </c>
      <c r="B38" s="176"/>
      <c r="C38" s="176"/>
      <c r="D38" s="176"/>
      <c r="E38" s="176"/>
      <c r="F38" s="176"/>
      <c r="G38" s="176"/>
      <c r="H38" s="176"/>
    </row>
    <row r="39" spans="1:8" ht="15.6" x14ac:dyDescent="0.3">
      <c r="A39" s="176" t="s">
        <v>85</v>
      </c>
      <c r="B39" s="176"/>
      <c r="C39" s="176"/>
      <c r="D39" s="176"/>
      <c r="E39" s="176"/>
      <c r="F39" s="176"/>
      <c r="G39" s="176"/>
      <c r="H39" s="176"/>
    </row>
    <row r="40" spans="1:8" ht="15.6" x14ac:dyDescent="0.3">
      <c r="A40" s="176" t="s">
        <v>205</v>
      </c>
      <c r="B40" s="176"/>
      <c r="C40" s="176"/>
      <c r="D40" s="176"/>
      <c r="E40" s="176"/>
      <c r="F40" s="176"/>
      <c r="G40" s="176"/>
      <c r="H40" s="176"/>
    </row>
    <row r="41" spans="1:8" ht="15.6" x14ac:dyDescent="0.3">
      <c r="A41" s="176" t="s">
        <v>86</v>
      </c>
      <c r="B41" s="176"/>
      <c r="C41" s="176"/>
      <c r="D41" s="176"/>
      <c r="E41" s="176"/>
      <c r="F41" s="176"/>
      <c r="G41" s="176"/>
      <c r="H41" s="176"/>
    </row>
    <row r="42" spans="1:8" ht="15.6" x14ac:dyDescent="0.3">
      <c r="A42" s="55"/>
      <c r="B42" s="53"/>
      <c r="C42" s="53"/>
      <c r="D42" s="53"/>
      <c r="E42" s="53"/>
      <c r="F42" s="53"/>
      <c r="G42" s="53"/>
      <c r="H42" s="53"/>
    </row>
  </sheetData>
  <mergeCells count="20">
    <mergeCell ref="A32:H32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9:H39"/>
    <mergeCell ref="A40:H40"/>
    <mergeCell ref="A41:H41"/>
    <mergeCell ref="A34:H34"/>
    <mergeCell ref="A35:H35"/>
    <mergeCell ref="A36:H36"/>
    <mergeCell ref="A37:H37"/>
    <mergeCell ref="A38:H3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/>
  </sheetViews>
  <sheetFormatPr baseColWidth="10" defaultRowHeight="14.4" x14ac:dyDescent="0.3"/>
  <cols>
    <col min="1" max="1" width="14.109375" customWidth="1"/>
    <col min="2" max="3" width="13.6640625" customWidth="1"/>
    <col min="4" max="4" width="14.6640625" customWidth="1"/>
    <col min="5" max="5" width="14" customWidth="1"/>
    <col min="6" max="6" width="14.6640625" bestFit="1" customWidth="1"/>
    <col min="7" max="7" width="12.6640625" customWidth="1"/>
    <col min="8" max="8" width="15.44140625" customWidth="1"/>
  </cols>
  <sheetData>
    <row r="1" spans="1:8" ht="15" thickBot="1" x14ac:dyDescent="0.35">
      <c r="A1" s="23"/>
      <c r="B1" s="23"/>
      <c r="C1" s="23"/>
      <c r="D1" s="23"/>
      <c r="E1" s="23"/>
      <c r="F1" s="23"/>
      <c r="G1" s="23"/>
      <c r="H1" s="23"/>
    </row>
    <row r="2" spans="1:8" ht="22.2" thickTop="1" thickBot="1" x14ac:dyDescent="0.45">
      <c r="A2" s="178" t="s">
        <v>62</v>
      </c>
      <c r="B2" s="179"/>
      <c r="C2" s="179"/>
      <c r="D2" s="179"/>
      <c r="E2" s="179"/>
      <c r="F2" s="179"/>
      <c r="G2" s="179"/>
      <c r="H2" s="180"/>
    </row>
    <row r="3" spans="1:8" ht="16.2" thickTop="1" x14ac:dyDescent="0.3">
      <c r="A3" s="128"/>
      <c r="B3" s="128"/>
      <c r="C3" s="128"/>
      <c r="D3" s="128"/>
      <c r="E3" s="128"/>
      <c r="F3" s="128"/>
      <c r="G3" s="128"/>
      <c r="H3" s="128"/>
    </row>
    <row r="4" spans="1:8" ht="20.25" customHeight="1" x14ac:dyDescent="0.3">
      <c r="A4" s="128"/>
      <c r="B4" s="128"/>
      <c r="C4" s="128"/>
      <c r="D4" s="128"/>
      <c r="E4" s="129">
        <v>0.2</v>
      </c>
      <c r="F4" s="128"/>
      <c r="G4" s="128"/>
      <c r="H4" s="128"/>
    </row>
    <row r="5" spans="1:8" ht="40.5" customHeight="1" x14ac:dyDescent="0.3">
      <c r="A5" s="141" t="s">
        <v>63</v>
      </c>
      <c r="B5" s="141" t="s">
        <v>64</v>
      </c>
      <c r="C5" s="141" t="s">
        <v>161</v>
      </c>
      <c r="D5" s="141" t="s">
        <v>162</v>
      </c>
      <c r="E5" s="141" t="s">
        <v>65</v>
      </c>
      <c r="F5" s="141" t="s">
        <v>163</v>
      </c>
      <c r="G5" s="141" t="s">
        <v>66</v>
      </c>
      <c r="H5" s="141" t="s">
        <v>67</v>
      </c>
    </row>
    <row r="6" spans="1:8" ht="15.6" x14ac:dyDescent="0.3">
      <c r="A6" s="130" t="s">
        <v>149</v>
      </c>
      <c r="B6" s="119">
        <v>2000</v>
      </c>
      <c r="C6" s="118">
        <v>2</v>
      </c>
      <c r="D6" s="136">
        <f>B6*C6</f>
        <v>4000</v>
      </c>
      <c r="E6" s="136">
        <f>D6*E$4</f>
        <v>800</v>
      </c>
      <c r="F6" s="117">
        <f>D6+E6</f>
        <v>4800</v>
      </c>
      <c r="G6" s="118" t="str">
        <f>IF(D6&gt;2500,"Oui","Non")</f>
        <v>Oui</v>
      </c>
      <c r="H6" s="140">
        <v>35168</v>
      </c>
    </row>
    <row r="7" spans="1:8" ht="15.6" x14ac:dyDescent="0.3">
      <c r="A7" s="130" t="s">
        <v>150</v>
      </c>
      <c r="B7" s="119">
        <v>7500</v>
      </c>
      <c r="C7" s="118">
        <v>1</v>
      </c>
      <c r="D7" s="136">
        <f t="shared" ref="D7:D16" si="0">B7*C7</f>
        <v>7500</v>
      </c>
      <c r="E7" s="136">
        <f t="shared" ref="E7:E16" si="1">D7*E$4</f>
        <v>1500</v>
      </c>
      <c r="F7" s="117">
        <f t="shared" ref="F7:F16" si="2">D7+E7</f>
        <v>9000</v>
      </c>
      <c r="G7" s="118" t="str">
        <f t="shared" ref="G7:G16" si="3">IF(D7&gt;2500,"Oui","Non")</f>
        <v>Oui</v>
      </c>
      <c r="H7" s="140">
        <v>35173</v>
      </c>
    </row>
    <row r="8" spans="1:8" ht="15.6" x14ac:dyDescent="0.3">
      <c r="A8" s="130" t="s">
        <v>60</v>
      </c>
      <c r="B8" s="119">
        <v>1500</v>
      </c>
      <c r="C8" s="118">
        <v>2</v>
      </c>
      <c r="D8" s="136">
        <f t="shared" si="0"/>
        <v>3000</v>
      </c>
      <c r="E8" s="136">
        <f t="shared" si="1"/>
        <v>600</v>
      </c>
      <c r="F8" s="117">
        <f t="shared" si="2"/>
        <v>3600</v>
      </c>
      <c r="G8" s="118" t="str">
        <f t="shared" si="3"/>
        <v>Oui</v>
      </c>
      <c r="H8" s="140">
        <v>35181</v>
      </c>
    </row>
    <row r="9" spans="1:8" ht="15.6" x14ac:dyDescent="0.3">
      <c r="A9" s="130" t="s">
        <v>151</v>
      </c>
      <c r="B9" s="119">
        <v>2550</v>
      </c>
      <c r="C9" s="118">
        <v>2</v>
      </c>
      <c r="D9" s="136">
        <f t="shared" si="0"/>
        <v>5100</v>
      </c>
      <c r="E9" s="136">
        <f t="shared" si="1"/>
        <v>1020</v>
      </c>
      <c r="F9" s="117">
        <f t="shared" si="2"/>
        <v>6120</v>
      </c>
      <c r="G9" s="118" t="str">
        <f t="shared" si="3"/>
        <v>Oui</v>
      </c>
      <c r="H9" s="140">
        <v>35184</v>
      </c>
    </row>
    <row r="10" spans="1:8" ht="15.6" x14ac:dyDescent="0.3">
      <c r="A10" s="130" t="s">
        <v>152</v>
      </c>
      <c r="B10" s="119">
        <v>6000</v>
      </c>
      <c r="C10" s="118">
        <v>1</v>
      </c>
      <c r="D10" s="136">
        <f t="shared" si="0"/>
        <v>6000</v>
      </c>
      <c r="E10" s="136">
        <f t="shared" si="1"/>
        <v>1200</v>
      </c>
      <c r="F10" s="117">
        <f t="shared" si="2"/>
        <v>7200</v>
      </c>
      <c r="G10" s="118" t="str">
        <f t="shared" si="3"/>
        <v>Oui</v>
      </c>
      <c r="H10" s="140">
        <v>35196</v>
      </c>
    </row>
    <row r="11" spans="1:8" ht="15.6" x14ac:dyDescent="0.3">
      <c r="A11" s="131" t="s">
        <v>68</v>
      </c>
      <c r="B11" s="119">
        <v>11000</v>
      </c>
      <c r="C11" s="118">
        <v>1</v>
      </c>
      <c r="D11" s="136">
        <f t="shared" si="0"/>
        <v>11000</v>
      </c>
      <c r="E11" s="136">
        <f t="shared" si="1"/>
        <v>2200</v>
      </c>
      <c r="F11" s="117">
        <f t="shared" si="2"/>
        <v>13200</v>
      </c>
      <c r="G11" s="118" t="str">
        <f t="shared" si="3"/>
        <v>Oui</v>
      </c>
      <c r="H11" s="140">
        <v>35202</v>
      </c>
    </row>
    <row r="12" spans="1:8" ht="15.6" x14ac:dyDescent="0.3">
      <c r="A12" s="130" t="s">
        <v>153</v>
      </c>
      <c r="B12" s="119">
        <v>7000</v>
      </c>
      <c r="C12" s="118">
        <v>5</v>
      </c>
      <c r="D12" s="136">
        <f t="shared" si="0"/>
        <v>35000</v>
      </c>
      <c r="E12" s="136">
        <f t="shared" si="1"/>
        <v>7000</v>
      </c>
      <c r="F12" s="117">
        <f t="shared" si="2"/>
        <v>42000</v>
      </c>
      <c r="G12" s="118" t="str">
        <f t="shared" si="3"/>
        <v>Oui</v>
      </c>
      <c r="H12" s="140">
        <v>35209</v>
      </c>
    </row>
    <row r="13" spans="1:8" ht="15.6" x14ac:dyDescent="0.3">
      <c r="A13" s="130" t="s">
        <v>154</v>
      </c>
      <c r="B13" s="119">
        <v>6000</v>
      </c>
      <c r="C13" s="118">
        <v>4</v>
      </c>
      <c r="D13" s="136">
        <f t="shared" si="0"/>
        <v>24000</v>
      </c>
      <c r="E13" s="136">
        <f t="shared" si="1"/>
        <v>4800</v>
      </c>
      <c r="F13" s="117">
        <f t="shared" si="2"/>
        <v>28800</v>
      </c>
      <c r="G13" s="118" t="str">
        <f t="shared" si="3"/>
        <v>Oui</v>
      </c>
      <c r="H13" s="140">
        <v>35230</v>
      </c>
    </row>
    <row r="14" spans="1:8" ht="15.6" x14ac:dyDescent="0.3">
      <c r="A14" s="130" t="s">
        <v>113</v>
      </c>
      <c r="B14" s="119">
        <v>200</v>
      </c>
      <c r="C14" s="118">
        <v>2</v>
      </c>
      <c r="D14" s="136">
        <f t="shared" si="0"/>
        <v>400</v>
      </c>
      <c r="E14" s="136">
        <f t="shared" si="1"/>
        <v>80</v>
      </c>
      <c r="F14" s="117">
        <f t="shared" si="2"/>
        <v>480</v>
      </c>
      <c r="G14" s="118" t="str">
        <f t="shared" si="3"/>
        <v>Non</v>
      </c>
      <c r="H14" s="140">
        <v>35262</v>
      </c>
    </row>
    <row r="15" spans="1:8" ht="15.6" x14ac:dyDescent="0.3">
      <c r="A15" s="130" t="s">
        <v>155</v>
      </c>
      <c r="B15" s="119">
        <v>700</v>
      </c>
      <c r="C15" s="118">
        <v>3</v>
      </c>
      <c r="D15" s="136">
        <f t="shared" si="0"/>
        <v>2100</v>
      </c>
      <c r="E15" s="136">
        <f t="shared" si="1"/>
        <v>420</v>
      </c>
      <c r="F15" s="117">
        <f t="shared" si="2"/>
        <v>2520</v>
      </c>
      <c r="G15" s="118" t="str">
        <f t="shared" si="3"/>
        <v>Non</v>
      </c>
      <c r="H15" s="140">
        <v>35269</v>
      </c>
    </row>
    <row r="16" spans="1:8" ht="16.2" thickBot="1" x14ac:dyDescent="0.35">
      <c r="A16" s="132" t="s">
        <v>156</v>
      </c>
      <c r="B16" s="120">
        <v>3000</v>
      </c>
      <c r="C16" s="121">
        <v>5</v>
      </c>
      <c r="D16" s="137">
        <f t="shared" si="0"/>
        <v>15000</v>
      </c>
      <c r="E16" s="137">
        <f t="shared" si="1"/>
        <v>3000</v>
      </c>
      <c r="F16" s="122">
        <f t="shared" si="2"/>
        <v>18000</v>
      </c>
      <c r="G16" s="118" t="str">
        <f t="shared" si="3"/>
        <v>Oui</v>
      </c>
      <c r="H16" s="140">
        <v>35289</v>
      </c>
    </row>
    <row r="17" spans="1:8" ht="15.6" x14ac:dyDescent="0.3">
      <c r="A17" s="133" t="s">
        <v>157</v>
      </c>
      <c r="B17" s="123">
        <f>SUM(B6:B16)</f>
        <v>47450</v>
      </c>
      <c r="C17" s="127">
        <f t="shared" ref="C17:F17" si="4">SUM(C6:C16)</f>
        <v>28</v>
      </c>
      <c r="D17" s="138">
        <f t="shared" si="4"/>
        <v>113100</v>
      </c>
      <c r="E17" s="138">
        <f t="shared" si="4"/>
        <v>22620</v>
      </c>
      <c r="F17" s="143">
        <f t="shared" si="4"/>
        <v>135720</v>
      </c>
      <c r="G17" s="47"/>
      <c r="H17" s="142"/>
    </row>
    <row r="18" spans="1:8" ht="15.6" x14ac:dyDescent="0.3">
      <c r="A18" s="134" t="s">
        <v>158</v>
      </c>
      <c r="B18" s="119">
        <f>AVERAGE(B6:B16)</f>
        <v>4313.636363636364</v>
      </c>
      <c r="C18" s="126">
        <f t="shared" ref="C18:F18" si="5">AVERAGE(C6:C16)</f>
        <v>2.5454545454545454</v>
      </c>
      <c r="D18" s="136">
        <f t="shared" si="5"/>
        <v>10281.818181818182</v>
      </c>
      <c r="E18" s="136">
        <f t="shared" si="5"/>
        <v>2056.3636363636365</v>
      </c>
      <c r="F18" s="144">
        <f t="shared" si="5"/>
        <v>12338.181818181818</v>
      </c>
      <c r="G18" s="47"/>
      <c r="H18" s="142"/>
    </row>
    <row r="19" spans="1:8" ht="15.6" x14ac:dyDescent="0.3">
      <c r="A19" s="134" t="s">
        <v>159</v>
      </c>
      <c r="B19" s="119">
        <f>MAX(B6:B16)</f>
        <v>11000</v>
      </c>
      <c r="C19" s="121">
        <f t="shared" ref="C19:F19" si="6">MAX(C6:C16)</f>
        <v>5</v>
      </c>
      <c r="D19" s="136">
        <f t="shared" si="6"/>
        <v>35000</v>
      </c>
      <c r="E19" s="136">
        <f t="shared" si="6"/>
        <v>7000</v>
      </c>
      <c r="F19" s="144">
        <f t="shared" si="6"/>
        <v>42000</v>
      </c>
      <c r="G19" s="47"/>
      <c r="H19" s="142"/>
    </row>
    <row r="20" spans="1:8" ht="16.2" thickBot="1" x14ac:dyDescent="0.35">
      <c r="A20" s="135" t="s">
        <v>160</v>
      </c>
      <c r="B20" s="124">
        <f>MIN(B6:B16)</f>
        <v>200</v>
      </c>
      <c r="C20" s="125">
        <f t="shared" ref="C20:F20" si="7">MIN(C6:C16)</f>
        <v>1</v>
      </c>
      <c r="D20" s="139">
        <f t="shared" si="7"/>
        <v>400</v>
      </c>
      <c r="E20" s="139">
        <f t="shared" si="7"/>
        <v>80</v>
      </c>
      <c r="F20" s="145">
        <f t="shared" si="7"/>
        <v>480</v>
      </c>
      <c r="G20" s="47"/>
      <c r="H20" s="142"/>
    </row>
    <row r="21" spans="1:8" ht="15.6" x14ac:dyDescent="0.3">
      <c r="A21" s="47"/>
      <c r="B21" s="47"/>
      <c r="C21" s="47"/>
      <c r="D21" s="47"/>
      <c r="E21" s="47"/>
      <c r="F21" s="47"/>
      <c r="G21" s="47"/>
      <c r="H21" s="47"/>
    </row>
  </sheetData>
  <mergeCells count="1">
    <mergeCell ref="A2:H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sqref="A1:E11"/>
    </sheetView>
  </sheetViews>
  <sheetFormatPr baseColWidth="10" defaultRowHeight="14.4" x14ac:dyDescent="0.3"/>
  <cols>
    <col min="1" max="1" width="14.33203125" customWidth="1"/>
  </cols>
  <sheetData>
    <row r="1" spans="1:5" ht="21" x14ac:dyDescent="0.4">
      <c r="A1" s="151" t="s">
        <v>195</v>
      </c>
    </row>
    <row r="3" spans="1:5" ht="28.8" x14ac:dyDescent="0.3">
      <c r="A3" s="58" t="s">
        <v>10</v>
      </c>
      <c r="B3" s="58" t="s">
        <v>108</v>
      </c>
      <c r="C3" s="58" t="s">
        <v>109</v>
      </c>
      <c r="D3" s="58" t="s">
        <v>110</v>
      </c>
      <c r="E3" s="58" t="s">
        <v>111</v>
      </c>
    </row>
    <row r="4" spans="1:5" x14ac:dyDescent="0.3">
      <c r="A4" s="43" t="s">
        <v>112</v>
      </c>
      <c r="B4" s="43">
        <v>50</v>
      </c>
      <c r="C4" s="43"/>
      <c r="D4" s="43"/>
      <c r="E4" s="43"/>
    </row>
    <row r="5" spans="1:5" x14ac:dyDescent="0.3">
      <c r="A5" s="43" t="s">
        <v>113</v>
      </c>
      <c r="B5" s="43">
        <v>130</v>
      </c>
      <c r="C5" s="43"/>
      <c r="D5" s="43"/>
      <c r="E5" s="43"/>
    </row>
    <row r="6" spans="1:5" x14ac:dyDescent="0.3">
      <c r="A6" s="43" t="s">
        <v>114</v>
      </c>
      <c r="B6" s="43">
        <v>20</v>
      </c>
      <c r="C6" s="43"/>
      <c r="D6" s="43"/>
      <c r="E6" s="43"/>
    </row>
    <row r="7" spans="1:5" x14ac:dyDescent="0.3">
      <c r="A7" s="43" t="s">
        <v>115</v>
      </c>
      <c r="B7" s="43">
        <v>100</v>
      </c>
      <c r="C7" s="43"/>
      <c r="D7" s="43"/>
      <c r="E7" s="43"/>
    </row>
    <row r="8" spans="1:5" x14ac:dyDescent="0.3">
      <c r="A8" s="43" t="s">
        <v>116</v>
      </c>
      <c r="B8" s="43">
        <v>200</v>
      </c>
      <c r="C8" s="43"/>
      <c r="D8" s="43"/>
      <c r="E8" s="43"/>
    </row>
    <row r="10" spans="1:5" x14ac:dyDescent="0.3">
      <c r="A10" t="s">
        <v>117</v>
      </c>
    </row>
    <row r="11" spans="1:5" x14ac:dyDescent="0.3">
      <c r="A11" t="s">
        <v>118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baseColWidth="10" defaultRowHeight="14.4" x14ac:dyDescent="0.3"/>
  <sheetData>
    <row r="1" spans="1:5" ht="28.8" x14ac:dyDescent="0.3">
      <c r="A1" s="58" t="s">
        <v>10</v>
      </c>
      <c r="B1" s="58" t="s">
        <v>108</v>
      </c>
      <c r="C1" s="58" t="s">
        <v>109</v>
      </c>
      <c r="D1" s="58" t="s">
        <v>110</v>
      </c>
      <c r="E1" s="58" t="s">
        <v>111</v>
      </c>
    </row>
    <row r="2" spans="1:5" x14ac:dyDescent="0.3">
      <c r="A2" s="43" t="s">
        <v>112</v>
      </c>
      <c r="B2" s="44">
        <v>50</v>
      </c>
      <c r="C2" s="146">
        <f>IF(B2&gt;100,2%,0)</f>
        <v>0</v>
      </c>
      <c r="D2" s="44">
        <f>B2*C2</f>
        <v>0</v>
      </c>
      <c r="E2" s="44">
        <f>B2-D2</f>
        <v>50</v>
      </c>
    </row>
    <row r="3" spans="1:5" x14ac:dyDescent="0.3">
      <c r="A3" s="43" t="s">
        <v>113</v>
      </c>
      <c r="B3" s="44">
        <v>130</v>
      </c>
      <c r="C3" s="146">
        <f t="shared" ref="C3:C6" si="0">IF(B3&gt;100,2%,0)</f>
        <v>0.02</v>
      </c>
      <c r="D3" s="44">
        <f t="shared" ref="D3:D6" si="1">B3*C3</f>
        <v>2.6</v>
      </c>
      <c r="E3" s="44">
        <f t="shared" ref="E3:E6" si="2">B3-D3</f>
        <v>127.4</v>
      </c>
    </row>
    <row r="4" spans="1:5" x14ac:dyDescent="0.3">
      <c r="A4" s="43" t="s">
        <v>114</v>
      </c>
      <c r="B4" s="44">
        <v>20</v>
      </c>
      <c r="C4" s="146">
        <f t="shared" si="0"/>
        <v>0</v>
      </c>
      <c r="D4" s="44">
        <f t="shared" si="1"/>
        <v>0</v>
      </c>
      <c r="E4" s="44">
        <f t="shared" si="2"/>
        <v>20</v>
      </c>
    </row>
    <row r="5" spans="1:5" x14ac:dyDescent="0.3">
      <c r="A5" s="43" t="s">
        <v>115</v>
      </c>
      <c r="B5" s="44">
        <v>100</v>
      </c>
      <c r="C5" s="146">
        <f t="shared" si="0"/>
        <v>0</v>
      </c>
      <c r="D5" s="44">
        <f t="shared" si="1"/>
        <v>0</v>
      </c>
      <c r="E5" s="44">
        <f t="shared" si="2"/>
        <v>100</v>
      </c>
    </row>
    <row r="6" spans="1:5" x14ac:dyDescent="0.3">
      <c r="A6" s="43" t="s">
        <v>116</v>
      </c>
      <c r="B6" s="44">
        <v>200</v>
      </c>
      <c r="C6" s="146">
        <f t="shared" si="0"/>
        <v>0.02</v>
      </c>
      <c r="D6" s="44">
        <f t="shared" si="1"/>
        <v>4</v>
      </c>
      <c r="E6" s="44">
        <f t="shared" si="2"/>
        <v>196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3" sqref="D3"/>
    </sheetView>
  </sheetViews>
  <sheetFormatPr baseColWidth="10" defaultRowHeight="14.4" x14ac:dyDescent="0.3"/>
  <cols>
    <col min="1" max="1" width="14.5546875" customWidth="1"/>
  </cols>
  <sheetData>
    <row r="1" spans="1:6" ht="21" x14ac:dyDescent="0.4">
      <c r="A1" s="151" t="s">
        <v>196</v>
      </c>
    </row>
    <row r="2" spans="1:6" ht="28.8" x14ac:dyDescent="0.3">
      <c r="A2" s="58" t="s">
        <v>10</v>
      </c>
      <c r="B2" s="58" t="s">
        <v>119</v>
      </c>
      <c r="C2" s="58" t="s">
        <v>108</v>
      </c>
      <c r="D2" s="58" t="s">
        <v>109</v>
      </c>
      <c r="E2" s="58" t="s">
        <v>110</v>
      </c>
      <c r="F2" s="58" t="s">
        <v>111</v>
      </c>
    </row>
    <row r="3" spans="1:6" x14ac:dyDescent="0.3">
      <c r="A3" s="52" t="s">
        <v>120</v>
      </c>
      <c r="B3" s="43" t="s">
        <v>121</v>
      </c>
      <c r="C3" s="43">
        <v>14650</v>
      </c>
      <c r="D3" s="146"/>
      <c r="E3" s="44"/>
      <c r="F3" s="43"/>
    </row>
    <row r="4" spans="1:6" x14ac:dyDescent="0.3">
      <c r="A4" s="52" t="s">
        <v>122</v>
      </c>
      <c r="B4" s="43" t="s">
        <v>123</v>
      </c>
      <c r="C4" s="43">
        <v>8703</v>
      </c>
      <c r="D4" s="146"/>
      <c r="E4" s="44"/>
      <c r="F4" s="43"/>
    </row>
    <row r="5" spans="1:6" x14ac:dyDescent="0.3">
      <c r="A5" s="52" t="s">
        <v>124</v>
      </c>
      <c r="B5" s="43" t="s">
        <v>125</v>
      </c>
      <c r="C5" s="43">
        <v>14540</v>
      </c>
      <c r="D5" s="146"/>
      <c r="E5" s="44"/>
      <c r="F5" s="43"/>
    </row>
    <row r="6" spans="1:6" x14ac:dyDescent="0.3">
      <c r="A6" s="52" t="s">
        <v>126</v>
      </c>
      <c r="B6" s="43" t="s">
        <v>121</v>
      </c>
      <c r="C6" s="43">
        <v>8775</v>
      </c>
      <c r="D6" s="146"/>
      <c r="E6" s="44"/>
      <c r="F6" s="43"/>
    </row>
    <row r="7" spans="1:6" x14ac:dyDescent="0.3">
      <c r="A7" s="52" t="s">
        <v>127</v>
      </c>
      <c r="B7" s="43" t="s">
        <v>125</v>
      </c>
      <c r="C7" s="43">
        <v>7602</v>
      </c>
      <c r="D7" s="146"/>
      <c r="E7" s="44"/>
      <c r="F7" s="43"/>
    </row>
    <row r="8" spans="1:6" x14ac:dyDescent="0.3">
      <c r="A8" s="52" t="s">
        <v>128</v>
      </c>
      <c r="B8" s="43" t="s">
        <v>121</v>
      </c>
      <c r="C8" s="43">
        <v>11215</v>
      </c>
      <c r="D8" s="146"/>
      <c r="E8" s="44"/>
      <c r="F8" s="43"/>
    </row>
    <row r="9" spans="1:6" x14ac:dyDescent="0.3">
      <c r="A9" s="52" t="s">
        <v>129</v>
      </c>
      <c r="B9" s="43" t="s">
        <v>123</v>
      </c>
      <c r="C9" s="43">
        <v>8703</v>
      </c>
      <c r="D9" s="146"/>
      <c r="E9" s="44"/>
      <c r="F9" s="43"/>
    </row>
    <row r="10" spans="1:6" x14ac:dyDescent="0.3">
      <c r="A10" s="52" t="s">
        <v>130</v>
      </c>
      <c r="B10" s="43" t="s">
        <v>123</v>
      </c>
      <c r="C10" s="43">
        <v>17525</v>
      </c>
      <c r="D10" s="146"/>
      <c r="E10" s="44"/>
      <c r="F10" s="43"/>
    </row>
    <row r="11" spans="1:6" x14ac:dyDescent="0.3">
      <c r="A11" s="84"/>
      <c r="B11" s="59"/>
      <c r="C11" s="59"/>
      <c r="D11" s="85"/>
      <c r="E11" s="59"/>
      <c r="F11" s="59"/>
    </row>
    <row r="12" spans="1:6" ht="15.6" x14ac:dyDescent="0.3">
      <c r="A12" s="91" t="s">
        <v>180</v>
      </c>
      <c r="B12" s="59"/>
      <c r="C12" s="59"/>
      <c r="D12" s="85"/>
      <c r="E12" s="59"/>
      <c r="F12" s="59"/>
    </row>
    <row r="13" spans="1:6" x14ac:dyDescent="0.3">
      <c r="A13" s="86" t="s">
        <v>179</v>
      </c>
    </row>
    <row r="14" spans="1:6" x14ac:dyDescent="0.3">
      <c r="A14" s="86" t="s">
        <v>131</v>
      </c>
    </row>
    <row r="16" spans="1:6" ht="15.6" x14ac:dyDescent="0.3">
      <c r="A16" s="91" t="s">
        <v>181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G1" sqref="G1"/>
    </sheetView>
  </sheetViews>
  <sheetFormatPr baseColWidth="10" defaultRowHeight="14.4" x14ac:dyDescent="0.3"/>
  <sheetData>
    <row r="2" spans="1:6" ht="28.8" x14ac:dyDescent="0.3">
      <c r="A2" s="58" t="s">
        <v>10</v>
      </c>
      <c r="B2" s="58" t="s">
        <v>119</v>
      </c>
      <c r="C2" s="58" t="s">
        <v>108</v>
      </c>
      <c r="D2" s="58" t="s">
        <v>109</v>
      </c>
      <c r="E2" s="58" t="s">
        <v>110</v>
      </c>
      <c r="F2" s="58" t="s">
        <v>111</v>
      </c>
    </row>
    <row r="3" spans="1:6" x14ac:dyDescent="0.3">
      <c r="A3" s="52" t="s">
        <v>120</v>
      </c>
      <c r="B3" s="43" t="s">
        <v>121</v>
      </c>
      <c r="C3" s="43">
        <v>14650</v>
      </c>
      <c r="D3" s="146">
        <f>IF(AND(B3="Grossiste",C3&gt;10000),5%,IF(C3&gt;10000,3%,0))</f>
        <v>0.05</v>
      </c>
      <c r="E3" s="44">
        <f>C3*D3</f>
        <v>732.5</v>
      </c>
      <c r="F3" s="43">
        <f>C3-E3</f>
        <v>13917.5</v>
      </c>
    </row>
    <row r="4" spans="1:6" x14ac:dyDescent="0.3">
      <c r="A4" s="52" t="s">
        <v>122</v>
      </c>
      <c r="B4" s="43" t="s">
        <v>123</v>
      </c>
      <c r="C4" s="43">
        <v>8703</v>
      </c>
      <c r="D4" s="146">
        <f t="shared" ref="D4:D10" si="0">IF(AND(B4="Grossiste",C4&gt;10000),5%,IF(C4&gt;10000,3%,0))</f>
        <v>0</v>
      </c>
      <c r="E4" s="44">
        <f t="shared" ref="E4:E10" si="1">C4*D4</f>
        <v>0</v>
      </c>
      <c r="F4" s="43">
        <f t="shared" ref="F4:F10" si="2">C4-E4</f>
        <v>8703</v>
      </c>
    </row>
    <row r="5" spans="1:6" x14ac:dyDescent="0.3">
      <c r="A5" s="52" t="s">
        <v>124</v>
      </c>
      <c r="B5" s="43" t="s">
        <v>125</v>
      </c>
      <c r="C5" s="43">
        <v>14540</v>
      </c>
      <c r="D5" s="146">
        <f t="shared" si="0"/>
        <v>0.03</v>
      </c>
      <c r="E5" s="44">
        <f t="shared" si="1"/>
        <v>436.2</v>
      </c>
      <c r="F5" s="43">
        <f t="shared" si="2"/>
        <v>14103.8</v>
      </c>
    </row>
    <row r="6" spans="1:6" x14ac:dyDescent="0.3">
      <c r="A6" s="52" t="s">
        <v>126</v>
      </c>
      <c r="B6" s="43" t="s">
        <v>121</v>
      </c>
      <c r="C6" s="43">
        <v>8775</v>
      </c>
      <c r="D6" s="146">
        <f t="shared" si="0"/>
        <v>0</v>
      </c>
      <c r="E6" s="44">
        <f t="shared" si="1"/>
        <v>0</v>
      </c>
      <c r="F6" s="43">
        <f t="shared" si="2"/>
        <v>8775</v>
      </c>
    </row>
    <row r="7" spans="1:6" x14ac:dyDescent="0.3">
      <c r="A7" s="52" t="s">
        <v>127</v>
      </c>
      <c r="B7" s="43" t="s">
        <v>125</v>
      </c>
      <c r="C7" s="43">
        <v>7602</v>
      </c>
      <c r="D7" s="146">
        <f t="shared" si="0"/>
        <v>0</v>
      </c>
      <c r="E7" s="44">
        <f t="shared" si="1"/>
        <v>0</v>
      </c>
      <c r="F7" s="43">
        <f t="shared" si="2"/>
        <v>7602</v>
      </c>
    </row>
    <row r="8" spans="1:6" x14ac:dyDescent="0.3">
      <c r="A8" s="52" t="s">
        <v>128</v>
      </c>
      <c r="B8" s="43" t="s">
        <v>121</v>
      </c>
      <c r="C8" s="43">
        <v>11215</v>
      </c>
      <c r="D8" s="146">
        <f t="shared" si="0"/>
        <v>0.05</v>
      </c>
      <c r="E8" s="44">
        <f t="shared" si="1"/>
        <v>560.75</v>
      </c>
      <c r="F8" s="43">
        <f t="shared" si="2"/>
        <v>10654.25</v>
      </c>
    </row>
    <row r="9" spans="1:6" x14ac:dyDescent="0.3">
      <c r="A9" s="52" t="s">
        <v>129</v>
      </c>
      <c r="B9" s="43" t="s">
        <v>123</v>
      </c>
      <c r="C9" s="43">
        <v>8703</v>
      </c>
      <c r="D9" s="146">
        <f t="shared" si="0"/>
        <v>0</v>
      </c>
      <c r="E9" s="44">
        <f t="shared" si="1"/>
        <v>0</v>
      </c>
      <c r="F9" s="43">
        <f t="shared" si="2"/>
        <v>8703</v>
      </c>
    </row>
    <row r="10" spans="1:6" x14ac:dyDescent="0.3">
      <c r="A10" s="52" t="s">
        <v>130</v>
      </c>
      <c r="B10" s="43" t="s">
        <v>123</v>
      </c>
      <c r="C10" s="43">
        <v>17525</v>
      </c>
      <c r="D10" s="146">
        <f t="shared" si="0"/>
        <v>0.03</v>
      </c>
      <c r="E10" s="44">
        <f t="shared" si="1"/>
        <v>525.75</v>
      </c>
      <c r="F10" s="43">
        <f t="shared" si="2"/>
        <v>16999.25</v>
      </c>
    </row>
    <row r="11" spans="1:6" x14ac:dyDescent="0.3">
      <c r="A11" s="84"/>
      <c r="B11" s="59"/>
      <c r="C11" s="59"/>
      <c r="D11" s="85"/>
      <c r="E11" s="59"/>
      <c r="F11" s="5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B16" sqref="B16"/>
    </sheetView>
  </sheetViews>
  <sheetFormatPr baseColWidth="10" defaultRowHeight="14.4" x14ac:dyDescent="0.3"/>
  <cols>
    <col min="1" max="1" width="20.44140625" customWidth="1"/>
    <col min="2" max="2" width="18.5546875" customWidth="1"/>
    <col min="3" max="3" width="16.109375" customWidth="1"/>
    <col min="4" max="4" width="18.5546875" customWidth="1"/>
    <col min="5" max="5" width="23.5546875" customWidth="1"/>
  </cols>
  <sheetData>
    <row r="1" spans="1:7" ht="21" x14ac:dyDescent="0.4">
      <c r="A1" s="151" t="s">
        <v>197</v>
      </c>
    </row>
    <row r="3" spans="1:7" ht="42" x14ac:dyDescent="0.4">
      <c r="A3" s="97" t="s">
        <v>11</v>
      </c>
      <c r="B3" s="98" t="s">
        <v>144</v>
      </c>
      <c r="C3" s="63" t="s">
        <v>146</v>
      </c>
      <c r="D3" s="63" t="s">
        <v>145</v>
      </c>
      <c r="E3" s="63" t="s">
        <v>147</v>
      </c>
    </row>
    <row r="4" spans="1:7" ht="18" x14ac:dyDescent="0.35">
      <c r="A4" s="97" t="s">
        <v>134</v>
      </c>
      <c r="B4" s="99">
        <v>32544</v>
      </c>
      <c r="C4" s="93"/>
      <c r="D4" s="94"/>
      <c r="E4" s="95"/>
    </row>
    <row r="5" spans="1:7" ht="18" x14ac:dyDescent="0.35">
      <c r="A5" s="97" t="s">
        <v>135</v>
      </c>
      <c r="B5" s="99">
        <v>26969</v>
      </c>
      <c r="C5" s="93"/>
      <c r="D5" s="94"/>
      <c r="E5" s="95"/>
    </row>
    <row r="6" spans="1:7" ht="18" x14ac:dyDescent="0.35">
      <c r="A6" s="97" t="s">
        <v>136</v>
      </c>
      <c r="B6" s="99">
        <v>38506</v>
      </c>
      <c r="C6" s="93"/>
      <c r="D6" s="94"/>
      <c r="E6" s="95"/>
    </row>
    <row r="7" spans="1:7" ht="18" x14ac:dyDescent="0.35">
      <c r="A7" s="97" t="s">
        <v>137</v>
      </c>
      <c r="B7" s="99">
        <v>28028</v>
      </c>
      <c r="C7" s="93"/>
      <c r="D7" s="94"/>
      <c r="E7" s="95"/>
      <c r="G7" s="62"/>
    </row>
    <row r="8" spans="1:7" ht="18" x14ac:dyDescent="0.35">
      <c r="A8" s="97" t="s">
        <v>138</v>
      </c>
      <c r="B8" s="99">
        <v>26910</v>
      </c>
      <c r="C8" s="93"/>
      <c r="D8" s="94"/>
      <c r="E8" s="95"/>
    </row>
    <row r="9" spans="1:7" ht="18" x14ac:dyDescent="0.35">
      <c r="A9" s="97" t="s">
        <v>139</v>
      </c>
      <c r="B9" s="99">
        <v>24267</v>
      </c>
      <c r="C9" s="93"/>
      <c r="D9" s="94"/>
      <c r="E9" s="95"/>
    </row>
    <row r="10" spans="1:7" ht="18" x14ac:dyDescent="0.35">
      <c r="A10" s="97" t="s">
        <v>140</v>
      </c>
      <c r="B10" s="99">
        <v>33958</v>
      </c>
      <c r="C10" s="93"/>
      <c r="D10" s="94"/>
      <c r="E10" s="95"/>
    </row>
    <row r="11" spans="1:7" ht="18" x14ac:dyDescent="0.35">
      <c r="A11" s="97" t="s">
        <v>141</v>
      </c>
      <c r="B11" s="99">
        <v>21505</v>
      </c>
      <c r="C11" s="93"/>
      <c r="D11" s="94"/>
      <c r="E11" s="95"/>
    </row>
    <row r="12" spans="1:7" ht="18" x14ac:dyDescent="0.35">
      <c r="A12" s="97" t="s">
        <v>142</v>
      </c>
      <c r="B12" s="99">
        <v>38506</v>
      </c>
      <c r="C12" s="93"/>
      <c r="D12" s="94"/>
      <c r="E12" s="95"/>
    </row>
    <row r="13" spans="1:7" ht="18" x14ac:dyDescent="0.35">
      <c r="A13" s="97" t="s">
        <v>143</v>
      </c>
      <c r="B13" s="99">
        <v>36032</v>
      </c>
      <c r="C13" s="93"/>
      <c r="D13" s="94"/>
      <c r="E13" s="95"/>
    </row>
    <row r="16" spans="1:7" ht="21" x14ac:dyDescent="0.4">
      <c r="A16" s="61" t="s">
        <v>148</v>
      </c>
      <c r="B16" s="92"/>
    </row>
    <row r="18" spans="1:1" ht="20.399999999999999" x14ac:dyDescent="0.3">
      <c r="A18" s="60"/>
    </row>
    <row r="19" spans="1:1" ht="20.399999999999999" x14ac:dyDescent="0.3">
      <c r="A19" s="96" t="s">
        <v>206</v>
      </c>
    </row>
    <row r="20" spans="1:1" ht="20.399999999999999" x14ac:dyDescent="0.3">
      <c r="A20" s="96" t="s">
        <v>133</v>
      </c>
    </row>
    <row r="21" spans="1:1" ht="20.399999999999999" x14ac:dyDescent="0.3">
      <c r="A21" s="96" t="s">
        <v>132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5" sqref="E5"/>
    </sheetView>
  </sheetViews>
  <sheetFormatPr baseColWidth="10" defaultRowHeight="14.4" x14ac:dyDescent="0.3"/>
  <cols>
    <col min="1" max="1" width="20.44140625" customWidth="1"/>
    <col min="2" max="2" width="18.5546875" customWidth="1"/>
    <col min="3" max="3" width="16.109375" customWidth="1"/>
    <col min="4" max="4" width="18.5546875" customWidth="1"/>
    <col min="5" max="5" width="23.5546875" customWidth="1"/>
  </cols>
  <sheetData>
    <row r="1" spans="1:7" ht="21" x14ac:dyDescent="0.4">
      <c r="A1" s="151" t="s">
        <v>197</v>
      </c>
    </row>
    <row r="4" spans="1:7" ht="42" x14ac:dyDescent="0.4">
      <c r="A4" s="97" t="s">
        <v>11</v>
      </c>
      <c r="B4" s="98" t="s">
        <v>144</v>
      </c>
      <c r="C4" s="63" t="s">
        <v>146</v>
      </c>
      <c r="D4" s="63" t="s">
        <v>145</v>
      </c>
      <c r="E4" s="63" t="s">
        <v>147</v>
      </c>
    </row>
    <row r="5" spans="1:7" ht="18" x14ac:dyDescent="0.35">
      <c r="A5" s="97" t="s">
        <v>134</v>
      </c>
      <c r="B5" s="99">
        <v>32544</v>
      </c>
      <c r="C5" s="93">
        <f ca="1">$B$17-B5</f>
        <v>11371</v>
      </c>
      <c r="D5" s="147">
        <f ca="1">C5/365.25</f>
        <v>31.132101300479125</v>
      </c>
      <c r="E5" s="148" t="str">
        <f>TEXT(B5,"JJJJ")</f>
        <v>dimanche</v>
      </c>
    </row>
    <row r="6" spans="1:7" ht="18" x14ac:dyDescent="0.35">
      <c r="A6" s="97" t="s">
        <v>135</v>
      </c>
      <c r="B6" s="99">
        <v>26969</v>
      </c>
      <c r="C6" s="93">
        <f t="shared" ref="C6:C14" ca="1" si="0">$B$17-B6</f>
        <v>16946</v>
      </c>
      <c r="D6" s="147">
        <f t="shared" ref="D6:D14" ca="1" si="1">C6/365.25</f>
        <v>46.395619438740589</v>
      </c>
      <c r="E6" s="148" t="str">
        <f t="shared" ref="E6:E14" si="2">TEXT(B6,"JJJJ")</f>
        <v>jeudi</v>
      </c>
    </row>
    <row r="7" spans="1:7" ht="18" x14ac:dyDescent="0.35">
      <c r="A7" s="97" t="s">
        <v>136</v>
      </c>
      <c r="B7" s="99">
        <v>38506</v>
      </c>
      <c r="C7" s="93">
        <f t="shared" ca="1" si="0"/>
        <v>5409</v>
      </c>
      <c r="D7" s="147">
        <f t="shared" ca="1" si="1"/>
        <v>14.809034907597535</v>
      </c>
      <c r="E7" s="148" t="str">
        <f t="shared" si="2"/>
        <v>vendredi</v>
      </c>
    </row>
    <row r="8" spans="1:7" ht="18" x14ac:dyDescent="0.35">
      <c r="A8" s="97" t="s">
        <v>137</v>
      </c>
      <c r="B8" s="99">
        <v>28028</v>
      </c>
      <c r="C8" s="93">
        <f t="shared" ca="1" si="0"/>
        <v>15887</v>
      </c>
      <c r="D8" s="147">
        <f t="shared" ca="1" si="1"/>
        <v>43.496235455167692</v>
      </c>
      <c r="E8" s="148" t="str">
        <f t="shared" si="2"/>
        <v>samedi</v>
      </c>
      <c r="G8" s="62"/>
    </row>
    <row r="9" spans="1:7" ht="18" x14ac:dyDescent="0.35">
      <c r="A9" s="97" t="s">
        <v>138</v>
      </c>
      <c r="B9" s="99">
        <v>26910</v>
      </c>
      <c r="C9" s="93">
        <f t="shared" ca="1" si="0"/>
        <v>17005</v>
      </c>
      <c r="D9" s="147">
        <f t="shared" ca="1" si="1"/>
        <v>46.557152635181382</v>
      </c>
      <c r="E9" s="148" t="str">
        <f t="shared" si="2"/>
        <v>lundi</v>
      </c>
    </row>
    <row r="10" spans="1:7" ht="18" x14ac:dyDescent="0.35">
      <c r="A10" s="97" t="s">
        <v>139</v>
      </c>
      <c r="B10" s="99">
        <v>24267</v>
      </c>
      <c r="C10" s="93">
        <f t="shared" ca="1" si="0"/>
        <v>19648</v>
      </c>
      <c r="D10" s="147">
        <f t="shared" ca="1" si="1"/>
        <v>53.793292265571523</v>
      </c>
      <c r="E10" s="148" t="str">
        <f t="shared" si="2"/>
        <v>jeudi</v>
      </c>
    </row>
    <row r="11" spans="1:7" ht="18" x14ac:dyDescent="0.35">
      <c r="A11" s="97" t="s">
        <v>140</v>
      </c>
      <c r="B11" s="99">
        <v>26606</v>
      </c>
      <c r="C11" s="93">
        <f t="shared" ca="1" si="0"/>
        <v>17309</v>
      </c>
      <c r="D11" s="147">
        <f t="shared" ca="1" si="1"/>
        <v>47.389459274469544</v>
      </c>
      <c r="E11" s="148" t="str">
        <f t="shared" si="2"/>
        <v>vendredi</v>
      </c>
    </row>
    <row r="12" spans="1:7" ht="18" x14ac:dyDescent="0.35">
      <c r="A12" s="97" t="s">
        <v>141</v>
      </c>
      <c r="B12" s="99">
        <v>20109</v>
      </c>
      <c r="C12" s="93">
        <f t="shared" ca="1" si="0"/>
        <v>23806</v>
      </c>
      <c r="D12" s="147">
        <f t="shared" ca="1" si="1"/>
        <v>65.177275838466798</v>
      </c>
      <c r="E12" s="148" t="str">
        <f t="shared" si="2"/>
        <v>jeudi</v>
      </c>
    </row>
    <row r="13" spans="1:7" ht="18" x14ac:dyDescent="0.35">
      <c r="A13" s="97" t="s">
        <v>142</v>
      </c>
      <c r="B13" s="99">
        <v>33958</v>
      </c>
      <c r="C13" s="93">
        <f t="shared" ca="1" si="0"/>
        <v>9957</v>
      </c>
      <c r="D13" s="147">
        <f t="shared" ca="1" si="1"/>
        <v>27.260780287474333</v>
      </c>
      <c r="E13" s="148" t="str">
        <f t="shared" si="2"/>
        <v>dimanche</v>
      </c>
    </row>
    <row r="14" spans="1:7" ht="18" x14ac:dyDescent="0.35">
      <c r="A14" s="97" t="s">
        <v>143</v>
      </c>
      <c r="B14" s="99">
        <v>36032</v>
      </c>
      <c r="C14" s="93">
        <f t="shared" ca="1" si="0"/>
        <v>7883</v>
      </c>
      <c r="D14" s="147">
        <f t="shared" ca="1" si="1"/>
        <v>21.582477754962355</v>
      </c>
      <c r="E14" s="148" t="str">
        <f t="shared" si="2"/>
        <v>mardi</v>
      </c>
    </row>
    <row r="17" spans="1:2" ht="21" x14ac:dyDescent="0.4">
      <c r="A17" s="61" t="s">
        <v>148</v>
      </c>
      <c r="B17" s="92">
        <f ca="1">TODAY()</f>
        <v>43915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baseColWidth="10" defaultRowHeight="14.4" x14ac:dyDescent="0.3"/>
  <cols>
    <col min="1" max="1" width="30" customWidth="1"/>
    <col min="2" max="2" width="17.88671875" bestFit="1" customWidth="1"/>
    <col min="3" max="4" width="12.88671875" bestFit="1" customWidth="1"/>
  </cols>
  <sheetData>
    <row r="1" spans="1:9" ht="21" x14ac:dyDescent="0.4">
      <c r="A1" s="151" t="s">
        <v>198</v>
      </c>
    </row>
    <row r="3" spans="1:9" x14ac:dyDescent="0.3">
      <c r="A3" s="42" t="s">
        <v>164</v>
      </c>
    </row>
    <row r="4" spans="1:9" ht="29.4" x14ac:dyDescent="0.65">
      <c r="A4" s="100" t="s">
        <v>182</v>
      </c>
      <c r="B4" s="87" t="s">
        <v>183</v>
      </c>
    </row>
    <row r="5" spans="1:9" ht="26.25" customHeight="1" x14ac:dyDescent="0.45">
      <c r="A5" s="65" t="s">
        <v>165</v>
      </c>
      <c r="B5" s="64"/>
      <c r="C5" s="64"/>
      <c r="D5" s="64"/>
      <c r="E5" s="64"/>
      <c r="F5" s="64"/>
      <c r="G5" s="64"/>
      <c r="H5" s="64"/>
      <c r="I5" s="64"/>
    </row>
    <row r="6" spans="1:9" ht="19.2" x14ac:dyDescent="0.45">
      <c r="A6" s="65"/>
    </row>
    <row r="7" spans="1:9" ht="19.2" x14ac:dyDescent="0.45">
      <c r="A7" s="66" t="s">
        <v>166</v>
      </c>
      <c r="B7" s="67">
        <v>0.05</v>
      </c>
    </row>
    <row r="8" spans="1:9" ht="19.2" x14ac:dyDescent="0.45">
      <c r="A8" s="66" t="s">
        <v>167</v>
      </c>
      <c r="B8" s="68">
        <v>20</v>
      </c>
    </row>
    <row r="9" spans="1:9" ht="19.2" x14ac:dyDescent="0.45">
      <c r="A9" s="66" t="s">
        <v>168</v>
      </c>
      <c r="B9" s="68">
        <v>12</v>
      </c>
    </row>
    <row r="10" spans="1:9" ht="19.2" x14ac:dyDescent="0.45">
      <c r="A10" s="69" t="s">
        <v>169</v>
      </c>
      <c r="B10" s="70">
        <v>200000</v>
      </c>
    </row>
    <row r="11" spans="1:9" ht="19.2" x14ac:dyDescent="0.45">
      <c r="A11" s="71"/>
      <c r="B11" s="72"/>
    </row>
    <row r="12" spans="1:9" ht="19.2" x14ac:dyDescent="0.45">
      <c r="A12" s="102" t="s">
        <v>170</v>
      </c>
      <c r="B12" s="101"/>
    </row>
    <row r="13" spans="1:9" x14ac:dyDescent="0.3">
      <c r="A13" s="42"/>
    </row>
    <row r="14" spans="1:9" ht="19.2" x14ac:dyDescent="0.45">
      <c r="A14" s="7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workbookViewId="0">
      <selection activeCell="H18" sqref="H18"/>
    </sheetView>
  </sheetViews>
  <sheetFormatPr baseColWidth="10" defaultRowHeight="14.4" x14ac:dyDescent="0.3"/>
  <cols>
    <col min="1" max="1" width="30" customWidth="1"/>
    <col min="2" max="2" width="17.88671875" bestFit="1" customWidth="1"/>
    <col min="3" max="4" width="12.88671875" bestFit="1" customWidth="1"/>
  </cols>
  <sheetData>
    <row r="2" spans="1:9" x14ac:dyDescent="0.3">
      <c r="A2" s="42" t="s">
        <v>164</v>
      </c>
    </row>
    <row r="3" spans="1:9" ht="29.4" x14ac:dyDescent="0.65">
      <c r="A3" s="100" t="s">
        <v>182</v>
      </c>
      <c r="B3" s="87" t="s">
        <v>183</v>
      </c>
    </row>
    <row r="4" spans="1:9" ht="26.25" customHeight="1" x14ac:dyDescent="0.45">
      <c r="A4" s="65" t="s">
        <v>165</v>
      </c>
      <c r="B4" s="64"/>
      <c r="C4" s="64"/>
      <c r="D4" s="64"/>
      <c r="E4" s="64"/>
      <c r="F4" s="64"/>
      <c r="G4" s="64"/>
      <c r="H4" s="64"/>
      <c r="I4" s="64"/>
    </row>
    <row r="5" spans="1:9" ht="19.2" x14ac:dyDescent="0.45">
      <c r="A5" s="65"/>
    </row>
    <row r="6" spans="1:9" ht="19.2" x14ac:dyDescent="0.45">
      <c r="A6" s="66" t="s">
        <v>166</v>
      </c>
      <c r="B6" s="67">
        <v>0.05</v>
      </c>
    </row>
    <row r="7" spans="1:9" ht="19.2" x14ac:dyDescent="0.45">
      <c r="A7" s="66" t="s">
        <v>167</v>
      </c>
      <c r="B7" s="68">
        <v>20</v>
      </c>
    </row>
    <row r="8" spans="1:9" ht="19.2" x14ac:dyDescent="0.45">
      <c r="A8" s="66" t="s">
        <v>168</v>
      </c>
      <c r="B8" s="68">
        <v>12</v>
      </c>
    </row>
    <row r="9" spans="1:9" ht="19.2" x14ac:dyDescent="0.45">
      <c r="A9" s="69" t="s">
        <v>169</v>
      </c>
      <c r="B9" s="70">
        <v>200000</v>
      </c>
    </row>
    <row r="10" spans="1:9" ht="19.2" x14ac:dyDescent="0.45">
      <c r="A10" s="71"/>
      <c r="B10" s="72"/>
    </row>
    <row r="11" spans="1:9" ht="19.2" x14ac:dyDescent="0.45">
      <c r="A11" s="102" t="s">
        <v>170</v>
      </c>
      <c r="B11" s="101">
        <f>PMT(B6/B8,B7*B8,B9)</f>
        <v>-1319.9114784333149</v>
      </c>
    </row>
    <row r="12" spans="1:9" x14ac:dyDescent="0.3">
      <c r="A12" s="42"/>
    </row>
    <row r="13" spans="1:9" ht="19.2" x14ac:dyDescent="0.45">
      <c r="A13" s="7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/>
  </sheetViews>
  <sheetFormatPr baseColWidth="10" defaultRowHeight="14.4" x14ac:dyDescent="0.3"/>
  <cols>
    <col min="1" max="1" width="15.5546875" customWidth="1"/>
    <col min="2" max="2" width="19" customWidth="1"/>
    <col min="3" max="3" width="32.88671875" customWidth="1"/>
    <col min="4" max="4" width="15.5546875" customWidth="1"/>
    <col min="5" max="5" width="15" customWidth="1"/>
    <col min="6" max="6" width="14.6640625" bestFit="1" customWidth="1"/>
  </cols>
  <sheetData>
    <row r="1" spans="1:6" ht="21" x14ac:dyDescent="0.4">
      <c r="A1" s="87" t="s">
        <v>175</v>
      </c>
    </row>
    <row r="3" spans="1:6" ht="21" x14ac:dyDescent="0.4">
      <c r="A3" s="166" t="s">
        <v>26</v>
      </c>
      <c r="B3" s="166"/>
      <c r="C3" s="166"/>
      <c r="D3" s="166"/>
      <c r="E3" s="166"/>
      <c r="F3" s="166"/>
    </row>
    <row r="4" spans="1:6" ht="15" thickBot="1" x14ac:dyDescent="0.35"/>
    <row r="5" spans="1:6" ht="18.600000000000001" thickBot="1" x14ac:dyDescent="0.4">
      <c r="A5" s="1" t="s">
        <v>10</v>
      </c>
      <c r="B5" s="2" t="s">
        <v>11</v>
      </c>
      <c r="C5" s="2" t="s">
        <v>12</v>
      </c>
      <c r="D5" s="2" t="s">
        <v>13</v>
      </c>
      <c r="E5" s="2" t="s">
        <v>14</v>
      </c>
      <c r="F5" s="3" t="s">
        <v>15</v>
      </c>
    </row>
    <row r="6" spans="1:6" ht="15.6" x14ac:dyDescent="0.3">
      <c r="A6" s="9" t="s">
        <v>0</v>
      </c>
      <c r="B6" s="10" t="s">
        <v>1</v>
      </c>
      <c r="C6" s="6" t="s">
        <v>16</v>
      </c>
      <c r="D6" s="6" t="s">
        <v>20</v>
      </c>
      <c r="E6" s="11">
        <v>10000</v>
      </c>
      <c r="F6" s="4">
        <v>666345698</v>
      </c>
    </row>
    <row r="7" spans="1:6" ht="15.6" x14ac:dyDescent="0.3">
      <c r="A7" s="12" t="s">
        <v>2</v>
      </c>
      <c r="B7" s="13" t="s">
        <v>3</v>
      </c>
      <c r="C7" s="7" t="s">
        <v>17</v>
      </c>
      <c r="D7" s="7" t="s">
        <v>21</v>
      </c>
      <c r="E7" s="14">
        <v>30000</v>
      </c>
      <c r="F7" s="5">
        <v>535547689</v>
      </c>
    </row>
    <row r="8" spans="1:6" ht="15.6" x14ac:dyDescent="0.3">
      <c r="A8" s="12" t="s">
        <v>4</v>
      </c>
      <c r="B8" s="13" t="s">
        <v>5</v>
      </c>
      <c r="C8" s="8" t="s">
        <v>18</v>
      </c>
      <c r="D8" s="8" t="s">
        <v>22</v>
      </c>
      <c r="E8" s="14">
        <v>90000</v>
      </c>
      <c r="F8" s="5">
        <v>765432181</v>
      </c>
    </row>
    <row r="9" spans="1:6" ht="15.6" x14ac:dyDescent="0.3">
      <c r="A9" s="12" t="s">
        <v>6</v>
      </c>
      <c r="B9" s="13" t="s">
        <v>7</v>
      </c>
      <c r="C9" s="8" t="s">
        <v>19</v>
      </c>
      <c r="D9" s="8" t="s">
        <v>23</v>
      </c>
      <c r="E9" s="15">
        <v>50000</v>
      </c>
      <c r="F9" s="5">
        <v>865432190</v>
      </c>
    </row>
    <row r="10" spans="1:6" ht="15.6" x14ac:dyDescent="0.3">
      <c r="A10" s="12" t="s">
        <v>8</v>
      </c>
      <c r="B10" s="13" t="s">
        <v>9</v>
      </c>
      <c r="C10" s="8" t="s">
        <v>25</v>
      </c>
      <c r="D10" s="8" t="s">
        <v>24</v>
      </c>
      <c r="E10" s="15">
        <v>20000</v>
      </c>
      <c r="F10" s="5">
        <v>987675432</v>
      </c>
    </row>
  </sheetData>
  <mergeCells count="1">
    <mergeCell ref="A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/>
  </sheetViews>
  <sheetFormatPr baseColWidth="10" defaultRowHeight="14.4" x14ac:dyDescent="0.3"/>
  <cols>
    <col min="1" max="1" width="4.6640625" customWidth="1"/>
    <col min="2" max="2" width="14.6640625" customWidth="1"/>
    <col min="3" max="3" width="4.6640625" customWidth="1"/>
    <col min="4" max="4" width="14.6640625" customWidth="1"/>
    <col min="5" max="5" width="4.6640625" customWidth="1"/>
    <col min="6" max="6" width="14.6640625" customWidth="1"/>
    <col min="7" max="7" width="4.6640625" customWidth="1"/>
    <col min="8" max="8" width="14.6640625" customWidth="1"/>
    <col min="9" max="9" width="4.6640625" customWidth="1"/>
    <col min="10" max="10" width="14.6640625" customWidth="1"/>
    <col min="11" max="11" width="4.6640625" customWidth="1"/>
    <col min="12" max="12" width="14.6640625" customWidth="1"/>
  </cols>
  <sheetData>
    <row r="1" spans="1:12" ht="25.8" x14ac:dyDescent="0.5">
      <c r="A1" s="88" t="s">
        <v>207</v>
      </c>
    </row>
    <row r="3" spans="1:12" ht="33.6" x14ac:dyDescent="0.65">
      <c r="A3" s="167" t="s">
        <v>208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</row>
    <row r="4" spans="1:12" ht="15" thickBot="1" x14ac:dyDescent="0.35"/>
    <row r="5" spans="1:12" ht="18.600000000000001" thickBot="1" x14ac:dyDescent="0.4">
      <c r="A5" s="168" t="s">
        <v>27</v>
      </c>
      <c r="B5" s="169"/>
      <c r="C5" s="170" t="s">
        <v>28</v>
      </c>
      <c r="D5" s="170"/>
      <c r="E5" s="170" t="s">
        <v>29</v>
      </c>
      <c r="F5" s="170"/>
      <c r="G5" s="170" t="s">
        <v>30</v>
      </c>
      <c r="H5" s="170"/>
      <c r="I5" s="170" t="s">
        <v>31</v>
      </c>
      <c r="J5" s="170"/>
      <c r="K5" s="170" t="s">
        <v>32</v>
      </c>
      <c r="L5" s="171"/>
    </row>
    <row r="6" spans="1:12" x14ac:dyDescent="0.3">
      <c r="A6" s="89">
        <v>1</v>
      </c>
      <c r="B6" s="90" t="s">
        <v>39</v>
      </c>
      <c r="C6" s="17">
        <v>1</v>
      </c>
      <c r="D6" s="17" t="s">
        <v>35</v>
      </c>
      <c r="E6" s="89">
        <v>1</v>
      </c>
      <c r="F6" s="90" t="s">
        <v>36</v>
      </c>
      <c r="G6" s="17">
        <v>1</v>
      </c>
      <c r="H6" s="17" t="s">
        <v>39</v>
      </c>
      <c r="I6" s="89">
        <v>1</v>
      </c>
      <c r="J6" s="90" t="s">
        <v>34</v>
      </c>
      <c r="K6" s="17">
        <v>1</v>
      </c>
      <c r="L6" s="18" t="s">
        <v>37</v>
      </c>
    </row>
    <row r="7" spans="1:12" x14ac:dyDescent="0.3">
      <c r="A7" s="19">
        <v>2</v>
      </c>
      <c r="B7" s="18" t="s">
        <v>33</v>
      </c>
      <c r="C7" s="17">
        <v>2</v>
      </c>
      <c r="D7" s="17" t="s">
        <v>36</v>
      </c>
      <c r="E7" s="19">
        <v>2</v>
      </c>
      <c r="F7" s="18" t="s">
        <v>37</v>
      </c>
      <c r="G7" s="17">
        <v>2</v>
      </c>
      <c r="H7" s="17" t="s">
        <v>33</v>
      </c>
      <c r="I7" s="19">
        <v>2</v>
      </c>
      <c r="J7" s="18" t="s">
        <v>35</v>
      </c>
      <c r="K7" s="17">
        <v>2</v>
      </c>
      <c r="L7" s="18" t="s">
        <v>38</v>
      </c>
    </row>
    <row r="8" spans="1:12" x14ac:dyDescent="0.3">
      <c r="A8" s="19">
        <v>3</v>
      </c>
      <c r="B8" s="18" t="s">
        <v>34</v>
      </c>
      <c r="C8" s="17">
        <v>3</v>
      </c>
      <c r="D8" s="17" t="s">
        <v>37</v>
      </c>
      <c r="E8" s="19">
        <v>3</v>
      </c>
      <c r="F8" s="18" t="s">
        <v>38</v>
      </c>
      <c r="G8" s="17">
        <v>3</v>
      </c>
      <c r="H8" s="17" t="s">
        <v>34</v>
      </c>
      <c r="I8" s="19">
        <v>3</v>
      </c>
      <c r="J8" s="18" t="s">
        <v>36</v>
      </c>
      <c r="K8" s="17">
        <v>3</v>
      </c>
      <c r="L8" s="18" t="s">
        <v>39</v>
      </c>
    </row>
    <row r="9" spans="1:12" x14ac:dyDescent="0.3">
      <c r="A9" s="19">
        <v>4</v>
      </c>
      <c r="B9" s="18" t="s">
        <v>35</v>
      </c>
      <c r="C9" s="17">
        <v>4</v>
      </c>
      <c r="D9" s="17" t="s">
        <v>38</v>
      </c>
      <c r="E9" s="19">
        <v>4</v>
      </c>
      <c r="F9" s="18" t="s">
        <v>39</v>
      </c>
      <c r="G9" s="17">
        <v>4</v>
      </c>
      <c r="H9" s="17" t="s">
        <v>35</v>
      </c>
      <c r="I9" s="19">
        <v>4</v>
      </c>
      <c r="J9" s="18" t="s">
        <v>37</v>
      </c>
      <c r="K9" s="17">
        <v>4</v>
      </c>
      <c r="L9" s="18" t="s">
        <v>33</v>
      </c>
    </row>
    <row r="10" spans="1:12" x14ac:dyDescent="0.3">
      <c r="A10" s="19">
        <v>5</v>
      </c>
      <c r="B10" s="18" t="s">
        <v>36</v>
      </c>
      <c r="C10" s="17">
        <v>5</v>
      </c>
      <c r="D10" s="17" t="s">
        <v>39</v>
      </c>
      <c r="E10" s="19">
        <v>5</v>
      </c>
      <c r="F10" s="18" t="s">
        <v>33</v>
      </c>
      <c r="G10" s="17">
        <v>5</v>
      </c>
      <c r="H10" s="17" t="s">
        <v>36</v>
      </c>
      <c r="I10" s="19">
        <v>5</v>
      </c>
      <c r="J10" s="18" t="s">
        <v>38</v>
      </c>
      <c r="K10" s="17">
        <v>5</v>
      </c>
      <c r="L10" s="18" t="s">
        <v>34</v>
      </c>
    </row>
    <row r="11" spans="1:12" x14ac:dyDescent="0.3">
      <c r="A11" s="19">
        <v>6</v>
      </c>
      <c r="B11" s="18" t="s">
        <v>37</v>
      </c>
      <c r="C11" s="17">
        <v>6</v>
      </c>
      <c r="D11" s="17" t="s">
        <v>33</v>
      </c>
      <c r="E11" s="19">
        <v>6</v>
      </c>
      <c r="F11" s="18" t="s">
        <v>34</v>
      </c>
      <c r="G11" s="17">
        <v>6</v>
      </c>
      <c r="H11" s="17" t="s">
        <v>37</v>
      </c>
      <c r="I11" s="19">
        <v>6</v>
      </c>
      <c r="J11" s="18" t="s">
        <v>39</v>
      </c>
      <c r="K11" s="17">
        <v>6</v>
      </c>
      <c r="L11" s="18" t="s">
        <v>35</v>
      </c>
    </row>
    <row r="12" spans="1:12" x14ac:dyDescent="0.3">
      <c r="A12" s="19">
        <v>7</v>
      </c>
      <c r="B12" s="18" t="s">
        <v>38</v>
      </c>
      <c r="C12" s="17">
        <v>7</v>
      </c>
      <c r="D12" s="17" t="s">
        <v>34</v>
      </c>
      <c r="E12" s="19">
        <v>7</v>
      </c>
      <c r="F12" s="18" t="s">
        <v>35</v>
      </c>
      <c r="G12" s="17">
        <v>7</v>
      </c>
      <c r="H12" s="17" t="s">
        <v>38</v>
      </c>
      <c r="I12" s="19">
        <v>7</v>
      </c>
      <c r="J12" s="18" t="s">
        <v>33</v>
      </c>
      <c r="K12" s="17">
        <v>7</v>
      </c>
      <c r="L12" s="18" t="s">
        <v>36</v>
      </c>
    </row>
    <row r="13" spans="1:12" x14ac:dyDescent="0.3">
      <c r="A13" s="19">
        <v>8</v>
      </c>
      <c r="B13" s="18" t="s">
        <v>39</v>
      </c>
      <c r="C13" s="17">
        <v>8</v>
      </c>
      <c r="D13" s="17" t="s">
        <v>35</v>
      </c>
      <c r="E13" s="19">
        <v>8</v>
      </c>
      <c r="F13" s="18" t="s">
        <v>36</v>
      </c>
      <c r="G13" s="17">
        <v>8</v>
      </c>
      <c r="H13" s="17" t="s">
        <v>39</v>
      </c>
      <c r="I13" s="19">
        <v>8</v>
      </c>
      <c r="J13" s="18" t="s">
        <v>34</v>
      </c>
      <c r="K13" s="17">
        <v>8</v>
      </c>
      <c r="L13" s="18" t="s">
        <v>37</v>
      </c>
    </row>
    <row r="14" spans="1:12" x14ac:dyDescent="0.3">
      <c r="A14" s="19">
        <v>9</v>
      </c>
      <c r="B14" s="18" t="s">
        <v>33</v>
      </c>
      <c r="C14" s="17">
        <v>9</v>
      </c>
      <c r="D14" s="17" t="s">
        <v>36</v>
      </c>
      <c r="E14" s="19">
        <v>9</v>
      </c>
      <c r="F14" s="18" t="s">
        <v>37</v>
      </c>
      <c r="G14" s="17">
        <v>9</v>
      </c>
      <c r="H14" s="17" t="s">
        <v>33</v>
      </c>
      <c r="I14" s="19">
        <v>9</v>
      </c>
      <c r="J14" s="18" t="s">
        <v>35</v>
      </c>
      <c r="K14" s="17">
        <v>9</v>
      </c>
      <c r="L14" s="18" t="s">
        <v>38</v>
      </c>
    </row>
    <row r="15" spans="1:12" x14ac:dyDescent="0.3">
      <c r="A15" s="19">
        <v>10</v>
      </c>
      <c r="B15" s="18" t="s">
        <v>34</v>
      </c>
      <c r="C15" s="17">
        <v>10</v>
      </c>
      <c r="D15" s="17" t="s">
        <v>37</v>
      </c>
      <c r="E15" s="19">
        <v>10</v>
      </c>
      <c r="F15" s="18" t="s">
        <v>38</v>
      </c>
      <c r="G15" s="17">
        <v>10</v>
      </c>
      <c r="H15" s="17" t="s">
        <v>34</v>
      </c>
      <c r="I15" s="19">
        <v>10</v>
      </c>
      <c r="J15" s="18" t="s">
        <v>36</v>
      </c>
      <c r="K15" s="17">
        <v>10</v>
      </c>
      <c r="L15" s="18" t="s">
        <v>39</v>
      </c>
    </row>
    <row r="16" spans="1:12" x14ac:dyDescent="0.3">
      <c r="A16" s="19">
        <v>11</v>
      </c>
      <c r="B16" s="18" t="s">
        <v>35</v>
      </c>
      <c r="C16" s="17">
        <v>11</v>
      </c>
      <c r="D16" s="17" t="s">
        <v>38</v>
      </c>
      <c r="E16" s="19">
        <v>11</v>
      </c>
      <c r="F16" s="18" t="s">
        <v>39</v>
      </c>
      <c r="G16" s="17">
        <v>11</v>
      </c>
      <c r="H16" s="17" t="s">
        <v>35</v>
      </c>
      <c r="I16" s="19">
        <v>11</v>
      </c>
      <c r="J16" s="18" t="s">
        <v>37</v>
      </c>
      <c r="K16" s="17">
        <v>11</v>
      </c>
      <c r="L16" s="18" t="s">
        <v>33</v>
      </c>
    </row>
    <row r="17" spans="1:12" x14ac:dyDescent="0.3">
      <c r="A17" s="19">
        <v>12</v>
      </c>
      <c r="B17" s="18" t="s">
        <v>36</v>
      </c>
      <c r="C17" s="17">
        <v>12</v>
      </c>
      <c r="D17" s="17" t="s">
        <v>39</v>
      </c>
      <c r="E17" s="19">
        <v>12</v>
      </c>
      <c r="F17" s="18" t="s">
        <v>33</v>
      </c>
      <c r="G17" s="17">
        <v>12</v>
      </c>
      <c r="H17" s="17" t="s">
        <v>36</v>
      </c>
      <c r="I17" s="19">
        <v>12</v>
      </c>
      <c r="J17" s="18" t="s">
        <v>38</v>
      </c>
      <c r="K17" s="17">
        <v>12</v>
      </c>
      <c r="L17" s="18" t="s">
        <v>34</v>
      </c>
    </row>
    <row r="18" spans="1:12" x14ac:dyDescent="0.3">
      <c r="A18" s="19">
        <v>13</v>
      </c>
      <c r="B18" s="18" t="s">
        <v>37</v>
      </c>
      <c r="C18" s="17">
        <v>13</v>
      </c>
      <c r="D18" s="17" t="s">
        <v>33</v>
      </c>
      <c r="E18" s="19">
        <v>13</v>
      </c>
      <c r="F18" s="18" t="s">
        <v>34</v>
      </c>
      <c r="G18" s="17">
        <v>13</v>
      </c>
      <c r="H18" s="17" t="s">
        <v>37</v>
      </c>
      <c r="I18" s="19">
        <v>13</v>
      </c>
      <c r="J18" s="18" t="s">
        <v>39</v>
      </c>
      <c r="K18" s="17">
        <v>13</v>
      </c>
      <c r="L18" s="18" t="s">
        <v>35</v>
      </c>
    </row>
    <row r="19" spans="1:12" x14ac:dyDescent="0.3">
      <c r="A19" s="19">
        <v>14</v>
      </c>
      <c r="B19" s="18" t="s">
        <v>38</v>
      </c>
      <c r="C19" s="17">
        <v>14</v>
      </c>
      <c r="D19" s="17" t="s">
        <v>34</v>
      </c>
      <c r="E19" s="19">
        <v>14</v>
      </c>
      <c r="F19" s="18" t="s">
        <v>35</v>
      </c>
      <c r="G19" s="17">
        <v>14</v>
      </c>
      <c r="H19" s="17" t="s">
        <v>38</v>
      </c>
      <c r="I19" s="19">
        <v>14</v>
      </c>
      <c r="J19" s="18" t="s">
        <v>33</v>
      </c>
      <c r="K19" s="17">
        <v>14</v>
      </c>
      <c r="L19" s="18" t="s">
        <v>36</v>
      </c>
    </row>
    <row r="20" spans="1:12" x14ac:dyDescent="0.3">
      <c r="A20" s="19">
        <v>15</v>
      </c>
      <c r="B20" s="18" t="s">
        <v>39</v>
      </c>
      <c r="C20" s="17">
        <v>15</v>
      </c>
      <c r="D20" s="17" t="s">
        <v>35</v>
      </c>
      <c r="E20" s="19">
        <v>15</v>
      </c>
      <c r="F20" s="18" t="s">
        <v>36</v>
      </c>
      <c r="G20" s="17">
        <v>15</v>
      </c>
      <c r="H20" s="17" t="s">
        <v>39</v>
      </c>
      <c r="I20" s="19">
        <v>15</v>
      </c>
      <c r="J20" s="18" t="s">
        <v>34</v>
      </c>
      <c r="K20" s="17">
        <v>15</v>
      </c>
      <c r="L20" s="18" t="s">
        <v>37</v>
      </c>
    </row>
    <row r="21" spans="1:12" x14ac:dyDescent="0.3">
      <c r="A21" s="19">
        <v>16</v>
      </c>
      <c r="B21" s="18" t="s">
        <v>33</v>
      </c>
      <c r="C21" s="17">
        <v>16</v>
      </c>
      <c r="D21" s="17" t="s">
        <v>36</v>
      </c>
      <c r="E21" s="19">
        <v>16</v>
      </c>
      <c r="F21" s="18" t="s">
        <v>37</v>
      </c>
      <c r="G21" s="17">
        <v>16</v>
      </c>
      <c r="H21" s="17" t="s">
        <v>33</v>
      </c>
      <c r="I21" s="19">
        <v>16</v>
      </c>
      <c r="J21" s="18" t="s">
        <v>35</v>
      </c>
      <c r="K21" s="17">
        <v>16</v>
      </c>
      <c r="L21" s="18" t="s">
        <v>38</v>
      </c>
    </row>
    <row r="22" spans="1:12" x14ac:dyDescent="0.3">
      <c r="A22" s="19">
        <v>17</v>
      </c>
      <c r="B22" s="18" t="s">
        <v>34</v>
      </c>
      <c r="C22" s="17">
        <v>17</v>
      </c>
      <c r="D22" s="17" t="s">
        <v>37</v>
      </c>
      <c r="E22" s="19">
        <v>17</v>
      </c>
      <c r="F22" s="18" t="s">
        <v>38</v>
      </c>
      <c r="G22" s="17">
        <v>17</v>
      </c>
      <c r="H22" s="17" t="s">
        <v>34</v>
      </c>
      <c r="I22" s="19">
        <v>17</v>
      </c>
      <c r="J22" s="18" t="s">
        <v>36</v>
      </c>
      <c r="K22" s="17">
        <v>17</v>
      </c>
      <c r="L22" s="18" t="s">
        <v>39</v>
      </c>
    </row>
    <row r="23" spans="1:12" x14ac:dyDescent="0.3">
      <c r="A23" s="19">
        <v>18</v>
      </c>
      <c r="B23" s="18" t="s">
        <v>35</v>
      </c>
      <c r="C23" s="17">
        <v>18</v>
      </c>
      <c r="D23" s="17" t="s">
        <v>38</v>
      </c>
      <c r="E23" s="19">
        <v>18</v>
      </c>
      <c r="F23" s="18" t="s">
        <v>39</v>
      </c>
      <c r="G23" s="17">
        <v>18</v>
      </c>
      <c r="H23" s="17" t="s">
        <v>35</v>
      </c>
      <c r="I23" s="19">
        <v>18</v>
      </c>
      <c r="J23" s="18" t="s">
        <v>37</v>
      </c>
      <c r="K23" s="17">
        <v>18</v>
      </c>
      <c r="L23" s="18" t="s">
        <v>33</v>
      </c>
    </row>
    <row r="24" spans="1:12" x14ac:dyDescent="0.3">
      <c r="A24" s="19">
        <v>19</v>
      </c>
      <c r="B24" s="18" t="s">
        <v>36</v>
      </c>
      <c r="C24" s="17">
        <v>19</v>
      </c>
      <c r="D24" s="17" t="s">
        <v>39</v>
      </c>
      <c r="E24" s="19">
        <v>19</v>
      </c>
      <c r="F24" s="18" t="s">
        <v>33</v>
      </c>
      <c r="G24" s="17">
        <v>19</v>
      </c>
      <c r="H24" s="17" t="s">
        <v>36</v>
      </c>
      <c r="I24" s="19">
        <v>19</v>
      </c>
      <c r="J24" s="18" t="s">
        <v>38</v>
      </c>
      <c r="K24" s="17">
        <v>19</v>
      </c>
      <c r="L24" s="18" t="s">
        <v>34</v>
      </c>
    </row>
    <row r="25" spans="1:12" x14ac:dyDescent="0.3">
      <c r="A25" s="19">
        <v>20</v>
      </c>
      <c r="B25" s="18" t="s">
        <v>37</v>
      </c>
      <c r="C25" s="17">
        <v>20</v>
      </c>
      <c r="D25" s="17" t="s">
        <v>33</v>
      </c>
      <c r="E25" s="19">
        <v>20</v>
      </c>
      <c r="F25" s="18" t="s">
        <v>34</v>
      </c>
      <c r="G25" s="17">
        <v>20</v>
      </c>
      <c r="H25" s="17" t="s">
        <v>37</v>
      </c>
      <c r="I25" s="19">
        <v>20</v>
      </c>
      <c r="J25" s="18" t="s">
        <v>39</v>
      </c>
      <c r="K25" s="17">
        <v>20</v>
      </c>
      <c r="L25" s="18" t="s">
        <v>35</v>
      </c>
    </row>
    <row r="26" spans="1:12" x14ac:dyDescent="0.3">
      <c r="A26" s="19">
        <v>21</v>
      </c>
      <c r="B26" s="18" t="s">
        <v>38</v>
      </c>
      <c r="C26" s="17">
        <v>21</v>
      </c>
      <c r="D26" s="17" t="s">
        <v>34</v>
      </c>
      <c r="E26" s="19">
        <v>21</v>
      </c>
      <c r="F26" s="18" t="s">
        <v>35</v>
      </c>
      <c r="G26" s="17">
        <v>21</v>
      </c>
      <c r="H26" s="17" t="s">
        <v>38</v>
      </c>
      <c r="I26" s="19">
        <v>21</v>
      </c>
      <c r="J26" s="18" t="s">
        <v>33</v>
      </c>
      <c r="K26" s="17">
        <v>21</v>
      </c>
      <c r="L26" s="18" t="s">
        <v>36</v>
      </c>
    </row>
    <row r="27" spans="1:12" x14ac:dyDescent="0.3">
      <c r="A27" s="19">
        <v>22</v>
      </c>
      <c r="B27" s="18" t="s">
        <v>39</v>
      </c>
      <c r="C27" s="17">
        <v>22</v>
      </c>
      <c r="D27" s="17" t="s">
        <v>35</v>
      </c>
      <c r="E27" s="19">
        <v>22</v>
      </c>
      <c r="F27" s="18" t="s">
        <v>36</v>
      </c>
      <c r="G27" s="17">
        <v>22</v>
      </c>
      <c r="H27" s="17" t="s">
        <v>39</v>
      </c>
      <c r="I27" s="19">
        <v>22</v>
      </c>
      <c r="J27" s="18" t="s">
        <v>34</v>
      </c>
      <c r="K27" s="17">
        <v>22</v>
      </c>
      <c r="L27" s="18" t="s">
        <v>37</v>
      </c>
    </row>
    <row r="28" spans="1:12" x14ac:dyDescent="0.3">
      <c r="A28" s="19">
        <v>23</v>
      </c>
      <c r="B28" s="18" t="s">
        <v>33</v>
      </c>
      <c r="C28" s="17">
        <v>23</v>
      </c>
      <c r="D28" s="17" t="s">
        <v>36</v>
      </c>
      <c r="E28" s="19">
        <v>23</v>
      </c>
      <c r="F28" s="18" t="s">
        <v>37</v>
      </c>
      <c r="G28" s="17">
        <v>23</v>
      </c>
      <c r="H28" s="17" t="s">
        <v>33</v>
      </c>
      <c r="I28" s="19">
        <v>23</v>
      </c>
      <c r="J28" s="18" t="s">
        <v>35</v>
      </c>
      <c r="K28" s="17">
        <v>23</v>
      </c>
      <c r="L28" s="18" t="s">
        <v>38</v>
      </c>
    </row>
    <row r="29" spans="1:12" x14ac:dyDescent="0.3">
      <c r="A29" s="19">
        <v>24</v>
      </c>
      <c r="B29" s="18" t="s">
        <v>34</v>
      </c>
      <c r="C29" s="17">
        <v>24</v>
      </c>
      <c r="D29" s="17" t="s">
        <v>37</v>
      </c>
      <c r="E29" s="19">
        <v>24</v>
      </c>
      <c r="F29" s="18" t="s">
        <v>38</v>
      </c>
      <c r="G29" s="17">
        <v>24</v>
      </c>
      <c r="H29" s="17" t="s">
        <v>34</v>
      </c>
      <c r="I29" s="19">
        <v>24</v>
      </c>
      <c r="J29" s="18" t="s">
        <v>36</v>
      </c>
      <c r="K29" s="17">
        <v>24</v>
      </c>
      <c r="L29" s="18" t="s">
        <v>39</v>
      </c>
    </row>
    <row r="30" spans="1:12" x14ac:dyDescent="0.3">
      <c r="A30" s="19">
        <v>25</v>
      </c>
      <c r="B30" s="18" t="s">
        <v>35</v>
      </c>
      <c r="C30" s="17">
        <v>25</v>
      </c>
      <c r="D30" s="17" t="s">
        <v>38</v>
      </c>
      <c r="E30" s="19">
        <v>25</v>
      </c>
      <c r="F30" s="18" t="s">
        <v>39</v>
      </c>
      <c r="G30" s="17">
        <v>25</v>
      </c>
      <c r="H30" s="17" t="s">
        <v>35</v>
      </c>
      <c r="I30" s="19">
        <v>25</v>
      </c>
      <c r="J30" s="18" t="s">
        <v>37</v>
      </c>
      <c r="K30" s="17">
        <v>25</v>
      </c>
      <c r="L30" s="18" t="s">
        <v>33</v>
      </c>
    </row>
    <row r="31" spans="1:12" x14ac:dyDescent="0.3">
      <c r="A31" s="19">
        <v>26</v>
      </c>
      <c r="B31" s="18" t="s">
        <v>36</v>
      </c>
      <c r="C31" s="17">
        <v>26</v>
      </c>
      <c r="D31" s="17" t="s">
        <v>39</v>
      </c>
      <c r="E31" s="19">
        <v>26</v>
      </c>
      <c r="F31" s="18" t="s">
        <v>33</v>
      </c>
      <c r="G31" s="17">
        <v>26</v>
      </c>
      <c r="H31" s="17" t="s">
        <v>36</v>
      </c>
      <c r="I31" s="19">
        <v>26</v>
      </c>
      <c r="J31" s="18" t="s">
        <v>38</v>
      </c>
      <c r="K31" s="17">
        <v>26</v>
      </c>
      <c r="L31" s="18" t="s">
        <v>34</v>
      </c>
    </row>
    <row r="32" spans="1:12" x14ac:dyDescent="0.3">
      <c r="A32" s="19">
        <v>27</v>
      </c>
      <c r="B32" s="18" t="s">
        <v>37</v>
      </c>
      <c r="C32" s="17">
        <v>27</v>
      </c>
      <c r="D32" s="17" t="s">
        <v>33</v>
      </c>
      <c r="E32" s="19">
        <v>27</v>
      </c>
      <c r="F32" s="18" t="s">
        <v>34</v>
      </c>
      <c r="G32" s="17">
        <v>27</v>
      </c>
      <c r="H32" s="17" t="s">
        <v>37</v>
      </c>
      <c r="I32" s="19">
        <v>27</v>
      </c>
      <c r="J32" s="18" t="s">
        <v>39</v>
      </c>
      <c r="K32" s="17">
        <v>27</v>
      </c>
      <c r="L32" s="18" t="s">
        <v>35</v>
      </c>
    </row>
    <row r="33" spans="1:12" x14ac:dyDescent="0.3">
      <c r="A33" s="19">
        <v>28</v>
      </c>
      <c r="B33" s="18" t="s">
        <v>38</v>
      </c>
      <c r="C33" s="17">
        <v>28</v>
      </c>
      <c r="D33" s="17" t="s">
        <v>34</v>
      </c>
      <c r="E33" s="19">
        <v>28</v>
      </c>
      <c r="F33" s="18" t="s">
        <v>35</v>
      </c>
      <c r="G33" s="17">
        <v>28</v>
      </c>
      <c r="H33" s="17" t="s">
        <v>38</v>
      </c>
      <c r="I33" s="19">
        <v>28</v>
      </c>
      <c r="J33" s="18" t="s">
        <v>33</v>
      </c>
      <c r="K33" s="17">
        <v>28</v>
      </c>
      <c r="L33" s="18" t="s">
        <v>36</v>
      </c>
    </row>
    <row r="34" spans="1:12" x14ac:dyDescent="0.3">
      <c r="A34" s="19">
        <v>29</v>
      </c>
      <c r="B34" s="18" t="s">
        <v>39</v>
      </c>
      <c r="C34" s="17">
        <v>29</v>
      </c>
      <c r="D34" s="17" t="s">
        <v>35</v>
      </c>
      <c r="E34" s="19">
        <v>29</v>
      </c>
      <c r="F34" s="18" t="s">
        <v>36</v>
      </c>
      <c r="G34" s="17">
        <v>29</v>
      </c>
      <c r="H34" s="17" t="s">
        <v>39</v>
      </c>
      <c r="I34" s="19">
        <v>29</v>
      </c>
      <c r="J34" s="18" t="s">
        <v>34</v>
      </c>
      <c r="K34" s="17">
        <v>29</v>
      </c>
      <c r="L34" s="18" t="s">
        <v>37</v>
      </c>
    </row>
    <row r="35" spans="1:12" x14ac:dyDescent="0.3">
      <c r="A35" s="19">
        <v>30</v>
      </c>
      <c r="B35" s="18" t="s">
        <v>33</v>
      </c>
      <c r="C35" s="17"/>
      <c r="D35" s="17"/>
      <c r="E35" s="19">
        <v>30</v>
      </c>
      <c r="F35" s="18" t="s">
        <v>37</v>
      </c>
      <c r="G35" s="17">
        <v>30</v>
      </c>
      <c r="H35" s="17" t="s">
        <v>33</v>
      </c>
      <c r="I35" s="19">
        <v>30</v>
      </c>
      <c r="J35" s="18" t="s">
        <v>35</v>
      </c>
      <c r="K35" s="17">
        <v>30</v>
      </c>
      <c r="L35" s="18" t="s">
        <v>38</v>
      </c>
    </row>
    <row r="36" spans="1:12" ht="15" thickBot="1" x14ac:dyDescent="0.35">
      <c r="A36" s="20">
        <v>31</v>
      </c>
      <c r="B36" s="22" t="s">
        <v>34</v>
      </c>
      <c r="C36" s="21"/>
      <c r="D36" s="21"/>
      <c r="E36" s="20">
        <v>31</v>
      </c>
      <c r="F36" s="22" t="s">
        <v>38</v>
      </c>
      <c r="G36" s="21"/>
      <c r="H36" s="21"/>
      <c r="I36" s="20">
        <v>31</v>
      </c>
      <c r="J36" s="22" t="s">
        <v>36</v>
      </c>
      <c r="K36" s="21"/>
      <c r="L36" s="22"/>
    </row>
  </sheetData>
  <mergeCells count="7">
    <mergeCell ref="A3:L3"/>
    <mergeCell ref="A5:B5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2" workbookViewId="0">
      <selection activeCell="F18" sqref="F18"/>
    </sheetView>
  </sheetViews>
  <sheetFormatPr baseColWidth="10" defaultRowHeight="14.4" x14ac:dyDescent="0.3"/>
  <cols>
    <col min="1" max="1" width="15.109375" customWidth="1"/>
    <col min="2" max="2" width="9" customWidth="1"/>
    <col min="3" max="3" width="10.33203125" bestFit="1" customWidth="1"/>
    <col min="4" max="4" width="13.88671875" bestFit="1" customWidth="1"/>
    <col min="5" max="5" width="11" bestFit="1" customWidth="1"/>
    <col min="6" max="6" width="8.88671875" bestFit="1" customWidth="1"/>
    <col min="7" max="7" width="11.33203125" bestFit="1" customWidth="1"/>
    <col min="8" max="8" width="7.5546875" bestFit="1" customWidth="1"/>
    <col min="9" max="9" width="15.6640625" bestFit="1" customWidth="1"/>
  </cols>
  <sheetData>
    <row r="1" spans="1:6" ht="21" x14ac:dyDescent="0.4">
      <c r="A1" s="151" t="s">
        <v>187</v>
      </c>
    </row>
    <row r="2" spans="1:6" x14ac:dyDescent="0.3">
      <c r="A2" t="s">
        <v>177</v>
      </c>
    </row>
    <row r="3" spans="1:6" x14ac:dyDescent="0.3">
      <c r="A3" t="s">
        <v>176</v>
      </c>
    </row>
    <row r="5" spans="1:6" ht="18" x14ac:dyDescent="0.35">
      <c r="B5" s="149"/>
      <c r="C5" s="149"/>
      <c r="D5" s="149"/>
      <c r="E5" s="149"/>
      <c r="F5" s="149"/>
    </row>
    <row r="6" spans="1:6" ht="18.600000000000001" thickBot="1" x14ac:dyDescent="0.4">
      <c r="A6" s="172" t="s">
        <v>40</v>
      </c>
      <c r="B6" s="172"/>
      <c r="C6" s="172"/>
      <c r="D6" s="172"/>
      <c r="E6" s="172"/>
      <c r="F6" s="172"/>
    </row>
    <row r="7" spans="1:6" ht="27" thickBot="1" x14ac:dyDescent="0.35">
      <c r="A7" s="36" t="s">
        <v>10</v>
      </c>
      <c r="B7" s="37" t="s">
        <v>41</v>
      </c>
      <c r="C7" s="37" t="s">
        <v>42</v>
      </c>
      <c r="D7" s="74" t="s">
        <v>43</v>
      </c>
      <c r="E7" s="38" t="s">
        <v>44</v>
      </c>
      <c r="F7" s="39" t="s">
        <v>45</v>
      </c>
    </row>
    <row r="8" spans="1:6" ht="15" thickTop="1" x14ac:dyDescent="0.3">
      <c r="A8" s="25" t="s">
        <v>48</v>
      </c>
      <c r="B8" s="27">
        <v>20</v>
      </c>
      <c r="C8" s="24">
        <v>160</v>
      </c>
      <c r="D8" s="75"/>
      <c r="E8" s="32">
        <v>200</v>
      </c>
      <c r="F8" s="30"/>
    </row>
    <row r="9" spans="1:6" x14ac:dyDescent="0.3">
      <c r="A9" s="25" t="s">
        <v>49</v>
      </c>
      <c r="B9" s="27">
        <v>32</v>
      </c>
      <c r="C9" s="24">
        <v>158</v>
      </c>
      <c r="D9" s="30"/>
      <c r="E9" s="32">
        <v>180</v>
      </c>
      <c r="F9" s="30"/>
    </row>
    <row r="10" spans="1:6" ht="15" thickBot="1" x14ac:dyDescent="0.35">
      <c r="A10" s="26" t="s">
        <v>50</v>
      </c>
      <c r="B10" s="28">
        <v>45</v>
      </c>
      <c r="C10" s="29">
        <v>162</v>
      </c>
      <c r="D10" s="31"/>
      <c r="E10" s="33">
        <v>250</v>
      </c>
      <c r="F10" s="30"/>
    </row>
    <row r="11" spans="1:6" ht="15" thickBot="1" x14ac:dyDescent="0.35">
      <c r="B11" s="24" t="s">
        <v>47</v>
      </c>
      <c r="C11" s="24"/>
      <c r="D11" s="34"/>
      <c r="E11" s="35" t="s">
        <v>46</v>
      </c>
      <c r="F11" s="73"/>
    </row>
    <row r="12" spans="1:6" x14ac:dyDescent="0.3">
      <c r="B12" s="16"/>
      <c r="C12" s="16"/>
      <c r="D12" s="16"/>
      <c r="E12" s="16"/>
      <c r="F12" s="16"/>
    </row>
  </sheetData>
  <mergeCells count="1">
    <mergeCell ref="A6:F6"/>
  </mergeCells>
  <pageMargins left="0.19685039370078741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2"/>
  <sheetViews>
    <sheetView workbookViewId="0">
      <selection activeCell="K10" sqref="K10"/>
    </sheetView>
  </sheetViews>
  <sheetFormatPr baseColWidth="10" defaultRowHeight="14.4" x14ac:dyDescent="0.3"/>
  <sheetData>
    <row r="5" spans="1:6" ht="18" x14ac:dyDescent="0.35">
      <c r="A5" s="173" t="s">
        <v>40</v>
      </c>
      <c r="B5" s="173"/>
      <c r="C5" s="173"/>
      <c r="D5" s="173"/>
      <c r="E5" s="173"/>
      <c r="F5" s="173"/>
    </row>
    <row r="6" spans="1:6" ht="15" thickBot="1" x14ac:dyDescent="0.35">
      <c r="A6" s="17"/>
      <c r="B6" s="17"/>
      <c r="C6" s="17"/>
      <c r="D6" s="17"/>
      <c r="E6" s="17"/>
      <c r="F6" s="17"/>
    </row>
    <row r="7" spans="1:6" ht="27" thickBot="1" x14ac:dyDescent="0.35">
      <c r="A7" s="36" t="s">
        <v>10</v>
      </c>
      <c r="B7" s="37" t="s">
        <v>41</v>
      </c>
      <c r="C7" s="37" t="s">
        <v>42</v>
      </c>
      <c r="D7" s="74" t="s">
        <v>43</v>
      </c>
      <c r="E7" s="38" t="s">
        <v>44</v>
      </c>
      <c r="F7" s="39" t="s">
        <v>45</v>
      </c>
    </row>
    <row r="8" spans="1:6" ht="15" thickTop="1" x14ac:dyDescent="0.3">
      <c r="A8" s="25" t="s">
        <v>48</v>
      </c>
      <c r="B8" s="27">
        <v>20</v>
      </c>
      <c r="C8" s="24">
        <v>160</v>
      </c>
      <c r="D8" s="75">
        <f>B8*C8</f>
        <v>3200</v>
      </c>
      <c r="E8" s="107">
        <v>200</v>
      </c>
      <c r="F8" s="30">
        <f>D8-E8</f>
        <v>3000</v>
      </c>
    </row>
    <row r="9" spans="1:6" x14ac:dyDescent="0.3">
      <c r="A9" s="25" t="s">
        <v>49</v>
      </c>
      <c r="B9" s="27">
        <v>32</v>
      </c>
      <c r="C9" s="24">
        <v>158</v>
      </c>
      <c r="D9" s="30">
        <f t="shared" ref="D9:D10" si="0">B9*C9</f>
        <v>5056</v>
      </c>
      <c r="E9" s="107">
        <v>180</v>
      </c>
      <c r="F9" s="30">
        <f t="shared" ref="F9:F10" si="1">D9-E9</f>
        <v>4876</v>
      </c>
    </row>
    <row r="10" spans="1:6" ht="15" thickBot="1" x14ac:dyDescent="0.35">
      <c r="A10" s="26" t="s">
        <v>50</v>
      </c>
      <c r="B10" s="28">
        <v>45</v>
      </c>
      <c r="C10" s="29">
        <v>162</v>
      </c>
      <c r="D10" s="31">
        <f t="shared" si="0"/>
        <v>7290</v>
      </c>
      <c r="E10" s="108">
        <v>250</v>
      </c>
      <c r="F10" s="30">
        <f t="shared" si="1"/>
        <v>7040</v>
      </c>
    </row>
    <row r="11" spans="1:6" ht="15" thickBot="1" x14ac:dyDescent="0.35">
      <c r="B11" s="24" t="s">
        <v>47</v>
      </c>
      <c r="C11" s="24"/>
      <c r="D11" s="34"/>
      <c r="E11" s="35" t="s">
        <v>46</v>
      </c>
      <c r="F11" s="73">
        <f>SUM(F8:F10)</f>
        <v>14916</v>
      </c>
    </row>
    <row r="12" spans="1:6" x14ac:dyDescent="0.3">
      <c r="B12" s="16"/>
      <c r="C12" s="16"/>
      <c r="D12" s="16"/>
      <c r="E12" s="16"/>
      <c r="F12" s="16"/>
    </row>
  </sheetData>
  <mergeCells count="1">
    <mergeCell ref="A5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7" sqref="C17"/>
    </sheetView>
  </sheetViews>
  <sheetFormatPr baseColWidth="10" defaultRowHeight="14.4" x14ac:dyDescent="0.3"/>
  <cols>
    <col min="1" max="1" width="21.44140625" customWidth="1"/>
    <col min="2" max="2" width="16" customWidth="1"/>
    <col min="3" max="4" width="14.5546875" customWidth="1"/>
    <col min="5" max="5" width="13.33203125" bestFit="1" customWidth="1"/>
    <col min="6" max="6" width="13.33203125" customWidth="1"/>
    <col min="7" max="7" width="11.109375" bestFit="1" customWidth="1"/>
    <col min="8" max="8" width="18.88671875" customWidth="1"/>
    <col min="9" max="9" width="22" customWidth="1"/>
  </cols>
  <sheetData>
    <row r="1" spans="1:9" s="23" customFormat="1" ht="21" x14ac:dyDescent="0.4">
      <c r="A1" t="s">
        <v>177</v>
      </c>
      <c r="B1" s="40"/>
      <c r="C1" s="40"/>
      <c r="D1" s="151" t="s">
        <v>188</v>
      </c>
    </row>
    <row r="2" spans="1:9" s="23" customFormat="1" x14ac:dyDescent="0.3">
      <c r="A2" t="s">
        <v>178</v>
      </c>
      <c r="B2" s="41"/>
      <c r="C2" s="41"/>
      <c r="D2" s="41"/>
      <c r="E2" s="41"/>
      <c r="F2" s="41"/>
      <c r="G2" s="41"/>
      <c r="H2" s="41"/>
      <c r="I2" s="41"/>
    </row>
    <row r="3" spans="1:9" s="23" customFormat="1" x14ac:dyDescent="0.3">
      <c r="A3"/>
      <c r="B3" s="41"/>
      <c r="C3" s="41"/>
      <c r="D3" s="41"/>
      <c r="E3" s="41"/>
      <c r="F3" s="41"/>
      <c r="G3" s="41"/>
      <c r="H3" s="41"/>
      <c r="I3" s="41"/>
    </row>
    <row r="4" spans="1:9" s="23" customFormat="1" x14ac:dyDescent="0.3">
      <c r="A4"/>
      <c r="B4" s="41"/>
      <c r="C4" s="41"/>
      <c r="D4" s="41"/>
      <c r="E4" s="41"/>
      <c r="F4" s="41"/>
      <c r="G4" s="41"/>
      <c r="H4" s="41"/>
      <c r="I4" s="41"/>
    </row>
    <row r="5" spans="1:9" ht="38.25" customHeight="1" x14ac:dyDescent="0.3">
      <c r="A5" s="45" t="s">
        <v>51</v>
      </c>
      <c r="B5" s="46" t="s">
        <v>52</v>
      </c>
      <c r="C5" s="46" t="s">
        <v>53</v>
      </c>
      <c r="D5" s="46" t="s">
        <v>173</v>
      </c>
      <c r="E5" s="46" t="s">
        <v>54</v>
      </c>
      <c r="F5" s="46" t="s">
        <v>174</v>
      </c>
      <c r="G5" s="46" t="s">
        <v>55</v>
      </c>
      <c r="H5" s="46" t="s">
        <v>172</v>
      </c>
      <c r="I5" s="46" t="s">
        <v>56</v>
      </c>
    </row>
    <row r="6" spans="1:9" x14ac:dyDescent="0.3">
      <c r="A6" s="43" t="s">
        <v>58</v>
      </c>
      <c r="B6" s="77">
        <v>500</v>
      </c>
      <c r="C6" s="44">
        <v>100</v>
      </c>
      <c r="D6" s="77">
        <v>13</v>
      </c>
      <c r="E6" s="44">
        <v>25</v>
      </c>
      <c r="F6" s="77">
        <v>8</v>
      </c>
      <c r="G6" s="44">
        <v>35</v>
      </c>
      <c r="H6" s="77">
        <v>12</v>
      </c>
      <c r="I6" s="76"/>
    </row>
    <row r="7" spans="1:9" x14ac:dyDescent="0.3">
      <c r="A7" s="43" t="s">
        <v>57</v>
      </c>
      <c r="B7" s="77">
        <v>450</v>
      </c>
      <c r="C7" s="44">
        <v>120</v>
      </c>
      <c r="D7" s="77">
        <v>46</v>
      </c>
      <c r="E7" s="44">
        <v>38</v>
      </c>
      <c r="F7" s="77">
        <v>15</v>
      </c>
      <c r="G7" s="44">
        <v>25</v>
      </c>
      <c r="H7" s="77">
        <v>10</v>
      </c>
      <c r="I7" s="76"/>
    </row>
    <row r="8" spans="1:9" x14ac:dyDescent="0.3">
      <c r="A8" s="43" t="s">
        <v>59</v>
      </c>
      <c r="B8" s="77">
        <v>1000</v>
      </c>
      <c r="C8" s="44">
        <v>250</v>
      </c>
      <c r="D8" s="77">
        <v>15</v>
      </c>
      <c r="E8" s="44">
        <v>120</v>
      </c>
      <c r="F8" s="77">
        <v>45</v>
      </c>
      <c r="G8" s="44">
        <v>150</v>
      </c>
      <c r="H8" s="77">
        <v>70</v>
      </c>
      <c r="I8" s="76"/>
    </row>
    <row r="9" spans="1:9" x14ac:dyDescent="0.3">
      <c r="A9" s="43" t="s">
        <v>60</v>
      </c>
      <c r="B9" s="77">
        <v>600</v>
      </c>
      <c r="C9" s="44">
        <v>200</v>
      </c>
      <c r="D9" s="77">
        <v>22</v>
      </c>
      <c r="E9" s="44">
        <v>50</v>
      </c>
      <c r="F9" s="77">
        <v>23</v>
      </c>
      <c r="G9" s="44">
        <v>36</v>
      </c>
      <c r="H9" s="77">
        <v>40</v>
      </c>
      <c r="I9" s="76"/>
    </row>
    <row r="10" spans="1:9" x14ac:dyDescent="0.3">
      <c r="A10" s="43" t="s">
        <v>61</v>
      </c>
      <c r="B10" s="77">
        <v>350</v>
      </c>
      <c r="C10" s="44">
        <v>160</v>
      </c>
      <c r="D10" s="77">
        <v>15</v>
      </c>
      <c r="E10" s="44">
        <v>52</v>
      </c>
      <c r="F10" s="77">
        <v>25</v>
      </c>
      <c r="G10" s="44">
        <v>45</v>
      </c>
      <c r="H10" s="77">
        <v>4</v>
      </c>
      <c r="I10" s="76"/>
    </row>
    <row r="11" spans="1:9" x14ac:dyDescent="0.3">
      <c r="A11" s="43" t="s">
        <v>171</v>
      </c>
      <c r="B11" s="77">
        <v>400</v>
      </c>
      <c r="C11" s="44">
        <v>80</v>
      </c>
      <c r="D11" s="77">
        <v>11</v>
      </c>
      <c r="E11" s="44">
        <v>25</v>
      </c>
      <c r="F11" s="77">
        <v>32</v>
      </c>
      <c r="G11" s="44">
        <v>54</v>
      </c>
      <c r="H11" s="77">
        <v>23</v>
      </c>
      <c r="I11" s="7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/>
  </sheetViews>
  <sheetFormatPr baseColWidth="10" defaultRowHeight="14.4" x14ac:dyDescent="0.3"/>
  <cols>
    <col min="1" max="1" width="21.44140625" customWidth="1"/>
    <col min="2" max="8" width="13.6640625" customWidth="1"/>
    <col min="9" max="9" width="15.6640625" customWidth="1"/>
  </cols>
  <sheetData>
    <row r="1" spans="1:9" s="23" customFormat="1" x14ac:dyDescent="0.3">
      <c r="A1"/>
      <c r="B1" s="40"/>
      <c r="C1" s="40"/>
      <c r="D1" s="40"/>
    </row>
    <row r="2" spans="1:9" s="23" customFormat="1" x14ac:dyDescent="0.3">
      <c r="A2"/>
      <c r="B2" s="41"/>
      <c r="C2" s="41"/>
      <c r="D2" s="41"/>
      <c r="E2" s="41"/>
      <c r="F2" s="41"/>
      <c r="G2" s="41"/>
      <c r="H2" s="41"/>
      <c r="I2" s="41"/>
    </row>
    <row r="3" spans="1:9" s="23" customFormat="1" x14ac:dyDescent="0.3">
      <c r="A3"/>
      <c r="B3" s="41"/>
      <c r="C3" s="41"/>
      <c r="D3" s="41"/>
      <c r="E3" s="41"/>
      <c r="F3" s="41"/>
      <c r="G3" s="41"/>
      <c r="H3" s="41"/>
      <c r="I3" s="41"/>
    </row>
    <row r="4" spans="1:9" s="23" customFormat="1" x14ac:dyDescent="0.3">
      <c r="A4"/>
      <c r="B4" s="41"/>
      <c r="C4" s="41"/>
      <c r="D4" s="41"/>
      <c r="E4" s="41"/>
      <c r="F4" s="41"/>
      <c r="G4" s="41"/>
      <c r="H4" s="41"/>
      <c r="I4" s="41"/>
    </row>
    <row r="5" spans="1:9" ht="38.25" customHeight="1" x14ac:dyDescent="0.3">
      <c r="A5" s="45" t="s">
        <v>51</v>
      </c>
      <c r="B5" s="46" t="s">
        <v>52</v>
      </c>
      <c r="C5" s="46" t="s">
        <v>53</v>
      </c>
      <c r="D5" s="46" t="s">
        <v>173</v>
      </c>
      <c r="E5" s="46" t="s">
        <v>54</v>
      </c>
      <c r="F5" s="46" t="s">
        <v>174</v>
      </c>
      <c r="G5" s="46" t="s">
        <v>55</v>
      </c>
      <c r="H5" s="46" t="s">
        <v>172</v>
      </c>
      <c r="I5" s="46" t="s">
        <v>56</v>
      </c>
    </row>
    <row r="6" spans="1:9" ht="18" x14ac:dyDescent="0.35">
      <c r="A6" s="43" t="s">
        <v>58</v>
      </c>
      <c r="B6" s="77">
        <v>500</v>
      </c>
      <c r="C6" s="44">
        <v>100</v>
      </c>
      <c r="D6" s="77">
        <v>13</v>
      </c>
      <c r="E6" s="44">
        <v>25</v>
      </c>
      <c r="F6" s="77">
        <v>8</v>
      </c>
      <c r="G6" s="44">
        <v>35</v>
      </c>
      <c r="H6" s="77">
        <v>12</v>
      </c>
      <c r="I6" s="109">
        <f>(B6+D6+F6+H7)-(C6+E6+G6)</f>
        <v>371</v>
      </c>
    </row>
    <row r="7" spans="1:9" ht="18" x14ac:dyDescent="0.35">
      <c r="A7" s="43" t="s">
        <v>57</v>
      </c>
      <c r="B7" s="77">
        <v>450</v>
      </c>
      <c r="C7" s="44">
        <v>120</v>
      </c>
      <c r="D7" s="77">
        <v>46</v>
      </c>
      <c r="E7" s="44">
        <v>38</v>
      </c>
      <c r="F7" s="77">
        <v>15</v>
      </c>
      <c r="G7" s="44">
        <v>25</v>
      </c>
      <c r="H7" s="77">
        <v>10</v>
      </c>
      <c r="I7" s="109">
        <f t="shared" ref="I7:I11" si="0">(B7+D7+F7+H8)-(C7+E7+G7)</f>
        <v>398</v>
      </c>
    </row>
    <row r="8" spans="1:9" ht="18" x14ac:dyDescent="0.35">
      <c r="A8" s="43" t="s">
        <v>59</v>
      </c>
      <c r="B8" s="77">
        <v>1000</v>
      </c>
      <c r="C8" s="44">
        <v>250</v>
      </c>
      <c r="D8" s="77">
        <v>15</v>
      </c>
      <c r="E8" s="44">
        <v>120</v>
      </c>
      <c r="F8" s="77">
        <v>45</v>
      </c>
      <c r="G8" s="44">
        <v>150</v>
      </c>
      <c r="H8" s="77">
        <v>70</v>
      </c>
      <c r="I8" s="109">
        <f t="shared" si="0"/>
        <v>580</v>
      </c>
    </row>
    <row r="9" spans="1:9" ht="18" x14ac:dyDescent="0.35">
      <c r="A9" s="43" t="s">
        <v>60</v>
      </c>
      <c r="B9" s="77">
        <v>600</v>
      </c>
      <c r="C9" s="44">
        <v>200</v>
      </c>
      <c r="D9" s="77">
        <v>22</v>
      </c>
      <c r="E9" s="44">
        <v>50</v>
      </c>
      <c r="F9" s="77">
        <v>23</v>
      </c>
      <c r="G9" s="44">
        <v>36</v>
      </c>
      <c r="H9" s="77">
        <v>40</v>
      </c>
      <c r="I9" s="109">
        <f t="shared" si="0"/>
        <v>363</v>
      </c>
    </row>
    <row r="10" spans="1:9" ht="18" x14ac:dyDescent="0.35">
      <c r="A10" s="43" t="s">
        <v>61</v>
      </c>
      <c r="B10" s="77">
        <v>350</v>
      </c>
      <c r="C10" s="44">
        <v>160</v>
      </c>
      <c r="D10" s="77">
        <v>15</v>
      </c>
      <c r="E10" s="44">
        <v>52</v>
      </c>
      <c r="F10" s="77">
        <v>25</v>
      </c>
      <c r="G10" s="44">
        <v>45</v>
      </c>
      <c r="H10" s="77">
        <v>4</v>
      </c>
      <c r="I10" s="109">
        <f t="shared" si="0"/>
        <v>156</v>
      </c>
    </row>
    <row r="11" spans="1:9" ht="18" x14ac:dyDescent="0.35">
      <c r="A11" s="43" t="s">
        <v>171</v>
      </c>
      <c r="B11" s="77">
        <v>400</v>
      </c>
      <c r="C11" s="44">
        <v>80</v>
      </c>
      <c r="D11" s="77">
        <v>11</v>
      </c>
      <c r="E11" s="44">
        <v>25</v>
      </c>
      <c r="F11" s="77">
        <v>32</v>
      </c>
      <c r="G11" s="44">
        <v>54</v>
      </c>
      <c r="H11" s="77">
        <v>23</v>
      </c>
      <c r="I11" s="109">
        <f t="shared" si="0"/>
        <v>284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E25" sqref="E25"/>
    </sheetView>
  </sheetViews>
  <sheetFormatPr baseColWidth="10" defaultRowHeight="14.4" x14ac:dyDescent="0.3"/>
  <cols>
    <col min="1" max="1" width="14" customWidth="1"/>
    <col min="2" max="2" width="12.88671875" customWidth="1"/>
  </cols>
  <sheetData>
    <row r="1" spans="1:13" ht="21" x14ac:dyDescent="0.4">
      <c r="A1" s="151" t="s">
        <v>189</v>
      </c>
    </row>
    <row r="4" spans="1:13" x14ac:dyDescent="0.3">
      <c r="A4" s="174" t="s">
        <v>87</v>
      </c>
      <c r="B4" s="174" t="s">
        <v>88</v>
      </c>
      <c r="C4" s="174" t="s">
        <v>89</v>
      </c>
      <c r="D4" s="81" t="s">
        <v>65</v>
      </c>
      <c r="E4" s="174" t="s">
        <v>90</v>
      </c>
      <c r="F4" s="82" t="s">
        <v>91</v>
      </c>
      <c r="G4" s="174" t="s">
        <v>92</v>
      </c>
      <c r="L4" s="23"/>
      <c r="M4" s="23"/>
    </row>
    <row r="5" spans="1:13" x14ac:dyDescent="0.3">
      <c r="A5" s="175"/>
      <c r="B5" s="175"/>
      <c r="C5" s="175"/>
      <c r="D5" s="152">
        <v>0.1</v>
      </c>
      <c r="E5" s="175"/>
      <c r="F5" s="83">
        <v>0.2</v>
      </c>
      <c r="G5" s="175"/>
      <c r="L5" s="23"/>
      <c r="M5" s="23"/>
    </row>
    <row r="6" spans="1:13" x14ac:dyDescent="0.3">
      <c r="A6" s="78" t="s">
        <v>93</v>
      </c>
      <c r="B6" s="44">
        <v>350</v>
      </c>
      <c r="C6" s="44">
        <v>20</v>
      </c>
      <c r="D6" s="80"/>
      <c r="E6" s="80"/>
      <c r="F6" s="79"/>
      <c r="G6" s="79"/>
      <c r="L6" s="23"/>
      <c r="M6" s="23"/>
    </row>
    <row r="7" spans="1:13" x14ac:dyDescent="0.3">
      <c r="A7" s="78" t="s">
        <v>94</v>
      </c>
      <c r="B7" s="44">
        <v>250</v>
      </c>
      <c r="C7" s="44">
        <v>20</v>
      </c>
      <c r="D7" s="79"/>
      <c r="E7" s="79"/>
      <c r="F7" s="79"/>
      <c r="G7" s="79"/>
      <c r="L7" s="23"/>
      <c r="M7" s="23"/>
    </row>
    <row r="8" spans="1:13" x14ac:dyDescent="0.3">
      <c r="A8" s="78" t="s">
        <v>95</v>
      </c>
      <c r="B8" s="44">
        <v>420</v>
      </c>
      <c r="C8" s="44">
        <v>20</v>
      </c>
      <c r="D8" s="79"/>
      <c r="E8" s="79"/>
      <c r="F8" s="79"/>
      <c r="G8" s="79"/>
      <c r="L8" s="23"/>
      <c r="M8" s="23"/>
    </row>
    <row r="9" spans="1:13" x14ac:dyDescent="0.3">
      <c r="A9" s="78" t="s">
        <v>96</v>
      </c>
      <c r="B9" s="44">
        <v>500</v>
      </c>
      <c r="C9" s="44">
        <v>20</v>
      </c>
      <c r="D9" s="79"/>
      <c r="E9" s="79"/>
      <c r="F9" s="79"/>
      <c r="G9" s="79"/>
      <c r="L9" s="23"/>
      <c r="M9" s="23"/>
    </row>
    <row r="10" spans="1:13" x14ac:dyDescent="0.3">
      <c r="A10" s="78" t="s">
        <v>97</v>
      </c>
      <c r="B10" s="44">
        <v>550</v>
      </c>
      <c r="C10" s="44">
        <v>20</v>
      </c>
      <c r="D10" s="79"/>
      <c r="E10" s="79"/>
      <c r="F10" s="79"/>
      <c r="G10" s="79"/>
      <c r="L10" s="23"/>
      <c r="M10" s="23"/>
    </row>
    <row r="11" spans="1:13" x14ac:dyDescent="0.3">
      <c r="A11" s="78" t="s">
        <v>98</v>
      </c>
      <c r="B11" s="44">
        <v>500</v>
      </c>
      <c r="C11" s="44">
        <v>20</v>
      </c>
      <c r="D11" s="79"/>
      <c r="E11" s="79"/>
      <c r="F11" s="79"/>
      <c r="G11" s="79"/>
      <c r="L11" s="23"/>
      <c r="M11" s="23"/>
    </row>
    <row r="12" spans="1:13" x14ac:dyDescent="0.3">
      <c r="A12" s="78" t="s">
        <v>99</v>
      </c>
      <c r="B12" s="44">
        <v>500</v>
      </c>
      <c r="C12" s="44">
        <v>20</v>
      </c>
      <c r="D12" s="79"/>
      <c r="E12" s="79"/>
      <c r="F12" s="79"/>
      <c r="G12" s="79"/>
      <c r="L12" s="23"/>
      <c r="M12" s="23"/>
    </row>
    <row r="13" spans="1:13" x14ac:dyDescent="0.3">
      <c r="A13" s="78" t="s">
        <v>100</v>
      </c>
      <c r="B13" s="44">
        <v>500</v>
      </c>
      <c r="C13" s="44">
        <v>20</v>
      </c>
      <c r="D13" s="79"/>
      <c r="E13" s="79"/>
      <c r="F13" s="79"/>
      <c r="G13" s="79"/>
      <c r="L13" s="23"/>
      <c r="M13" s="23"/>
    </row>
    <row r="14" spans="1:13" x14ac:dyDescent="0.3">
      <c r="A14" s="78" t="s">
        <v>101</v>
      </c>
      <c r="B14" s="44">
        <v>500</v>
      </c>
      <c r="C14" s="44">
        <v>20</v>
      </c>
      <c r="D14" s="79"/>
      <c r="E14" s="79"/>
      <c r="F14" s="79"/>
      <c r="G14" s="79"/>
      <c r="L14" s="23"/>
      <c r="M14" s="23"/>
    </row>
    <row r="15" spans="1:13" x14ac:dyDescent="0.3">
      <c r="A15" s="78" t="s">
        <v>102</v>
      </c>
      <c r="B15" s="44">
        <v>520</v>
      </c>
      <c r="C15" s="44">
        <v>20</v>
      </c>
      <c r="D15" s="79"/>
      <c r="E15" s="79"/>
      <c r="F15" s="79"/>
      <c r="G15" s="79"/>
      <c r="L15" s="23"/>
      <c r="M15" s="23"/>
    </row>
    <row r="16" spans="1:13" x14ac:dyDescent="0.3">
      <c r="A16" s="23"/>
      <c r="B16" s="23"/>
      <c r="C16" s="23"/>
      <c r="D16" s="23"/>
      <c r="E16" s="23"/>
      <c r="F16" s="23"/>
      <c r="G16" s="23"/>
      <c r="L16" s="23"/>
      <c r="M16" s="23"/>
    </row>
    <row r="17" spans="1:13" x14ac:dyDescent="0.3">
      <c r="A17" s="23"/>
      <c r="B17" s="23"/>
      <c r="C17" s="23"/>
      <c r="D17" s="23"/>
      <c r="E17" s="23"/>
      <c r="F17" s="23"/>
      <c r="G17" s="23"/>
      <c r="L17" s="23"/>
      <c r="M17" s="23"/>
    </row>
    <row r="18" spans="1:13" x14ac:dyDescent="0.3">
      <c r="A18" s="56" t="s">
        <v>103</v>
      </c>
      <c r="B18" s="57" t="s">
        <v>104</v>
      </c>
      <c r="C18" s="57"/>
      <c r="D18" s="57"/>
      <c r="E18" s="57"/>
      <c r="F18" s="57"/>
      <c r="G18" s="57"/>
      <c r="H18" s="57"/>
      <c r="I18" s="57"/>
    </row>
    <row r="19" spans="1:13" x14ac:dyDescent="0.3">
      <c r="A19" s="57"/>
      <c r="B19" s="57" t="s">
        <v>105</v>
      </c>
      <c r="C19" s="57"/>
      <c r="D19" s="57"/>
      <c r="E19" s="57"/>
      <c r="F19" s="57"/>
      <c r="G19" s="57"/>
      <c r="H19" s="57"/>
      <c r="I19" s="57"/>
    </row>
    <row r="20" spans="1:13" x14ac:dyDescent="0.3">
      <c r="A20" s="57"/>
      <c r="B20" s="57" t="s">
        <v>106</v>
      </c>
      <c r="C20" s="57"/>
      <c r="D20" s="57"/>
      <c r="E20" s="57"/>
      <c r="F20" s="57"/>
      <c r="G20" s="57"/>
      <c r="H20" s="57"/>
      <c r="I20" s="57"/>
    </row>
    <row r="21" spans="1:13" x14ac:dyDescent="0.3">
      <c r="A21" s="57"/>
      <c r="B21" s="57" t="s">
        <v>107</v>
      </c>
      <c r="C21" s="57"/>
      <c r="D21" s="57"/>
      <c r="E21" s="57"/>
      <c r="F21" s="57"/>
      <c r="G21" s="57"/>
      <c r="H21" s="57"/>
      <c r="I21" s="57"/>
    </row>
  </sheetData>
  <mergeCells count="5">
    <mergeCell ref="A4:A5"/>
    <mergeCell ref="B4:B5"/>
    <mergeCell ref="C4:C5"/>
    <mergeCell ref="E4:E5"/>
    <mergeCell ref="G4:G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21"/>
  <sheetViews>
    <sheetView workbookViewId="0"/>
  </sheetViews>
  <sheetFormatPr baseColWidth="10" defaultRowHeight="14.4" x14ac:dyDescent="0.3"/>
  <cols>
    <col min="1" max="1" width="14" customWidth="1"/>
    <col min="2" max="2" width="12.88671875" customWidth="1"/>
  </cols>
  <sheetData>
    <row r="4" spans="1:13" x14ac:dyDescent="0.3">
      <c r="A4" s="174" t="s">
        <v>87</v>
      </c>
      <c r="B4" s="174" t="s">
        <v>88</v>
      </c>
      <c r="C4" s="174" t="s">
        <v>89</v>
      </c>
      <c r="D4" s="111" t="s">
        <v>65</v>
      </c>
      <c r="E4" s="174" t="s">
        <v>90</v>
      </c>
      <c r="F4" s="111" t="s">
        <v>91</v>
      </c>
      <c r="G4" s="174" t="s">
        <v>92</v>
      </c>
      <c r="L4" s="23"/>
      <c r="M4" s="23"/>
    </row>
    <row r="5" spans="1:13" x14ac:dyDescent="0.3">
      <c r="A5" s="175"/>
      <c r="B5" s="175"/>
      <c r="C5" s="175"/>
      <c r="D5" s="112">
        <v>7.5999999999999998E-2</v>
      </c>
      <c r="E5" s="175"/>
      <c r="F5" s="113">
        <v>0.2</v>
      </c>
      <c r="G5" s="175"/>
      <c r="L5" s="23"/>
      <c r="M5" s="23"/>
    </row>
    <row r="6" spans="1:13" x14ac:dyDescent="0.3">
      <c r="A6" s="78" t="s">
        <v>93</v>
      </c>
      <c r="B6" s="44">
        <v>350</v>
      </c>
      <c r="C6" s="44">
        <v>20</v>
      </c>
      <c r="D6" s="114">
        <f>(B6+C6)*D$5</f>
        <v>28.12</v>
      </c>
      <c r="E6" s="114">
        <f>SUM(B6:D6)</f>
        <v>398.12</v>
      </c>
      <c r="F6" s="115">
        <f>E6*F$5</f>
        <v>79.624000000000009</v>
      </c>
      <c r="G6" s="116">
        <f>E6-F6</f>
        <v>318.49599999999998</v>
      </c>
      <c r="L6" s="23"/>
      <c r="M6" s="23"/>
    </row>
    <row r="7" spans="1:13" x14ac:dyDescent="0.3">
      <c r="A7" s="78" t="s">
        <v>94</v>
      </c>
      <c r="B7" s="44">
        <v>250</v>
      </c>
      <c r="C7" s="44">
        <v>20</v>
      </c>
      <c r="D7" s="114">
        <f t="shared" ref="D7:D15" si="0">(B7+C7)*D$5</f>
        <v>20.52</v>
      </c>
      <c r="E7" s="114">
        <f t="shared" ref="E7:E15" si="1">SUM(B7:D7)</f>
        <v>290.52</v>
      </c>
      <c r="F7" s="115">
        <f t="shared" ref="F7:F15" si="2">E7*F$5</f>
        <v>58.103999999999999</v>
      </c>
      <c r="G7" s="116">
        <f t="shared" ref="G7:G15" si="3">E7-F7</f>
        <v>232.416</v>
      </c>
      <c r="L7" s="23"/>
      <c r="M7" s="23"/>
    </row>
    <row r="8" spans="1:13" x14ac:dyDescent="0.3">
      <c r="A8" s="78" t="s">
        <v>95</v>
      </c>
      <c r="B8" s="44">
        <v>420</v>
      </c>
      <c r="C8" s="44">
        <v>20</v>
      </c>
      <c r="D8" s="114">
        <f t="shared" si="0"/>
        <v>33.44</v>
      </c>
      <c r="E8" s="114">
        <f t="shared" si="1"/>
        <v>473.44</v>
      </c>
      <c r="F8" s="115">
        <f t="shared" si="2"/>
        <v>94.688000000000002</v>
      </c>
      <c r="G8" s="116">
        <f t="shared" si="3"/>
        <v>378.75200000000001</v>
      </c>
      <c r="L8" s="23"/>
      <c r="M8" s="23"/>
    </row>
    <row r="9" spans="1:13" x14ac:dyDescent="0.3">
      <c r="A9" s="78" t="s">
        <v>96</v>
      </c>
      <c r="B9" s="44">
        <v>500</v>
      </c>
      <c r="C9" s="44">
        <v>20</v>
      </c>
      <c r="D9" s="114">
        <f t="shared" si="0"/>
        <v>39.519999999999996</v>
      </c>
      <c r="E9" s="114">
        <f t="shared" si="1"/>
        <v>559.52</v>
      </c>
      <c r="F9" s="115">
        <f t="shared" si="2"/>
        <v>111.904</v>
      </c>
      <c r="G9" s="116">
        <f t="shared" si="3"/>
        <v>447.61599999999999</v>
      </c>
      <c r="L9" s="23"/>
      <c r="M9" s="23"/>
    </row>
    <row r="10" spans="1:13" x14ac:dyDescent="0.3">
      <c r="A10" s="78" t="s">
        <v>97</v>
      </c>
      <c r="B10" s="44">
        <v>550</v>
      </c>
      <c r="C10" s="44">
        <v>20</v>
      </c>
      <c r="D10" s="114">
        <f t="shared" si="0"/>
        <v>43.32</v>
      </c>
      <c r="E10" s="114">
        <f t="shared" si="1"/>
        <v>613.32000000000005</v>
      </c>
      <c r="F10" s="115">
        <f t="shared" si="2"/>
        <v>122.66400000000002</v>
      </c>
      <c r="G10" s="116">
        <f t="shared" si="3"/>
        <v>490.65600000000006</v>
      </c>
      <c r="L10" s="23"/>
      <c r="M10" s="23"/>
    </row>
    <row r="11" spans="1:13" x14ac:dyDescent="0.3">
      <c r="A11" s="78" t="s">
        <v>98</v>
      </c>
      <c r="B11" s="44">
        <v>500</v>
      </c>
      <c r="C11" s="44">
        <v>20</v>
      </c>
      <c r="D11" s="114">
        <f t="shared" si="0"/>
        <v>39.519999999999996</v>
      </c>
      <c r="E11" s="114">
        <f t="shared" si="1"/>
        <v>559.52</v>
      </c>
      <c r="F11" s="115">
        <f t="shared" si="2"/>
        <v>111.904</v>
      </c>
      <c r="G11" s="116">
        <f t="shared" si="3"/>
        <v>447.61599999999999</v>
      </c>
      <c r="L11" s="23"/>
      <c r="M11" s="23"/>
    </row>
    <row r="12" spans="1:13" x14ac:dyDescent="0.3">
      <c r="A12" s="78" t="s">
        <v>99</v>
      </c>
      <c r="B12" s="44">
        <v>500</v>
      </c>
      <c r="C12" s="44">
        <v>20</v>
      </c>
      <c r="D12" s="114">
        <f t="shared" si="0"/>
        <v>39.519999999999996</v>
      </c>
      <c r="E12" s="114">
        <f t="shared" si="1"/>
        <v>559.52</v>
      </c>
      <c r="F12" s="115">
        <f t="shared" si="2"/>
        <v>111.904</v>
      </c>
      <c r="G12" s="116">
        <f t="shared" si="3"/>
        <v>447.61599999999999</v>
      </c>
      <c r="L12" s="23"/>
      <c r="M12" s="23"/>
    </row>
    <row r="13" spans="1:13" x14ac:dyDescent="0.3">
      <c r="A13" s="78" t="s">
        <v>100</v>
      </c>
      <c r="B13" s="44">
        <v>500</v>
      </c>
      <c r="C13" s="44">
        <v>20</v>
      </c>
      <c r="D13" s="114">
        <f t="shared" si="0"/>
        <v>39.519999999999996</v>
      </c>
      <c r="E13" s="114">
        <f t="shared" si="1"/>
        <v>559.52</v>
      </c>
      <c r="F13" s="115">
        <f t="shared" si="2"/>
        <v>111.904</v>
      </c>
      <c r="G13" s="116">
        <f t="shared" si="3"/>
        <v>447.61599999999999</v>
      </c>
      <c r="L13" s="23"/>
      <c r="M13" s="23"/>
    </row>
    <row r="14" spans="1:13" x14ac:dyDescent="0.3">
      <c r="A14" s="78" t="s">
        <v>101</v>
      </c>
      <c r="B14" s="44">
        <v>500</v>
      </c>
      <c r="C14" s="44">
        <v>20</v>
      </c>
      <c r="D14" s="114">
        <f t="shared" si="0"/>
        <v>39.519999999999996</v>
      </c>
      <c r="E14" s="114">
        <f t="shared" si="1"/>
        <v>559.52</v>
      </c>
      <c r="F14" s="115">
        <f t="shared" si="2"/>
        <v>111.904</v>
      </c>
      <c r="G14" s="116">
        <f t="shared" si="3"/>
        <v>447.61599999999999</v>
      </c>
      <c r="L14" s="23"/>
      <c r="M14" s="23"/>
    </row>
    <row r="15" spans="1:13" x14ac:dyDescent="0.3">
      <c r="A15" s="78" t="s">
        <v>102</v>
      </c>
      <c r="B15" s="44">
        <v>520</v>
      </c>
      <c r="C15" s="44">
        <v>20</v>
      </c>
      <c r="D15" s="114">
        <f t="shared" si="0"/>
        <v>41.04</v>
      </c>
      <c r="E15" s="114">
        <f t="shared" si="1"/>
        <v>581.04</v>
      </c>
      <c r="F15" s="115">
        <f t="shared" si="2"/>
        <v>116.208</v>
      </c>
      <c r="G15" s="116">
        <f t="shared" si="3"/>
        <v>464.83199999999999</v>
      </c>
      <c r="L15" s="23"/>
      <c r="M15" s="23"/>
    </row>
    <row r="16" spans="1:13" x14ac:dyDescent="0.3">
      <c r="A16" s="23"/>
      <c r="B16" s="23"/>
      <c r="C16" s="23"/>
      <c r="D16" s="23"/>
      <c r="E16" s="23"/>
      <c r="F16" s="23"/>
      <c r="G16" s="23"/>
      <c r="L16" s="23"/>
      <c r="M16" s="23"/>
    </row>
    <row r="17" spans="1:13" x14ac:dyDescent="0.3">
      <c r="A17" s="23"/>
      <c r="B17" s="23"/>
      <c r="C17" s="23"/>
      <c r="D17" s="23"/>
      <c r="E17" s="23"/>
      <c r="F17" s="23"/>
      <c r="G17" s="23"/>
      <c r="L17" s="23"/>
      <c r="M17" s="23"/>
    </row>
    <row r="18" spans="1:13" x14ac:dyDescent="0.3">
      <c r="A18" s="56" t="s">
        <v>103</v>
      </c>
      <c r="B18" s="57" t="s">
        <v>104</v>
      </c>
      <c r="C18" s="57"/>
      <c r="D18" s="57"/>
      <c r="E18" s="57"/>
      <c r="F18" s="57"/>
      <c r="G18" s="57"/>
      <c r="H18" s="57"/>
      <c r="I18" s="57"/>
    </row>
    <row r="19" spans="1:13" x14ac:dyDescent="0.3">
      <c r="A19" s="57"/>
      <c r="B19" s="57" t="s">
        <v>105</v>
      </c>
      <c r="C19" s="57"/>
      <c r="D19" s="57"/>
      <c r="E19" s="57"/>
      <c r="F19" s="57"/>
      <c r="G19" s="57"/>
      <c r="H19" s="57"/>
      <c r="I19" s="57"/>
    </row>
    <row r="20" spans="1:13" x14ac:dyDescent="0.3">
      <c r="A20" s="57"/>
      <c r="B20" s="57" t="s">
        <v>106</v>
      </c>
      <c r="C20" s="57"/>
      <c r="D20" s="57"/>
      <c r="E20" s="57"/>
      <c r="F20" s="57"/>
      <c r="G20" s="57"/>
      <c r="H20" s="57"/>
      <c r="I20" s="57"/>
    </row>
    <row r="21" spans="1:13" x14ac:dyDescent="0.3">
      <c r="A21" s="57"/>
      <c r="B21" s="57" t="s">
        <v>107</v>
      </c>
      <c r="C21" s="57"/>
      <c r="D21" s="57"/>
      <c r="E21" s="57"/>
      <c r="F21" s="57"/>
      <c r="G21" s="57"/>
      <c r="H21" s="57"/>
      <c r="I21" s="57"/>
    </row>
  </sheetData>
  <mergeCells count="5">
    <mergeCell ref="A4:A5"/>
    <mergeCell ref="B4:B5"/>
    <mergeCell ref="C4:C5"/>
    <mergeCell ref="E4:E5"/>
    <mergeCell ref="G4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Menu</vt:lpstr>
      <vt:lpstr>EX1</vt:lpstr>
      <vt:lpstr>EX2</vt:lpstr>
      <vt:lpstr>EX3</vt:lpstr>
      <vt:lpstr>Sol EX3</vt:lpstr>
      <vt:lpstr>EX4</vt:lpstr>
      <vt:lpstr>Sol EX4</vt:lpstr>
      <vt:lpstr>EX5</vt:lpstr>
      <vt:lpstr>Sol EX5</vt:lpstr>
      <vt:lpstr>EX6</vt:lpstr>
      <vt:lpstr>Sol EX6</vt:lpstr>
      <vt:lpstr>EX7</vt:lpstr>
      <vt:lpstr>Sol Ex 7</vt:lpstr>
      <vt:lpstr>EX8</vt:lpstr>
      <vt:lpstr>Sol EX8</vt:lpstr>
      <vt:lpstr>EX9</vt:lpstr>
      <vt:lpstr>Sol EX9</vt:lpstr>
      <vt:lpstr>EX10</vt:lpstr>
      <vt:lpstr>Sol EX10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FatimaZahra</dc:creator>
  <cp:lastModifiedBy>Admin</cp:lastModifiedBy>
  <cp:lastPrinted>2016-06-13T06:27:15Z</cp:lastPrinted>
  <dcterms:created xsi:type="dcterms:W3CDTF">2014-11-30T18:06:11Z</dcterms:created>
  <dcterms:modified xsi:type="dcterms:W3CDTF">2020-03-25T17:41:47Z</dcterms:modified>
</cp:coreProperties>
</file>